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20" windowWidth="12120" windowHeight="912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0">'1'!$A$1:$G$126</definedName>
    <definedName name="_xlnm.Print_Area" localSheetId="1">'2'!$A$1:$K$88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<sst xmlns="http://schemas.openxmlformats.org/spreadsheetml/2006/main" count="974" uniqueCount="380">
  <si>
    <t>Wyszczególnienie</t>
  </si>
  <si>
    <t>Dział</t>
  </si>
  <si>
    <t>Rozdział</t>
  </si>
  <si>
    <t>Treść</t>
  </si>
  <si>
    <t>w tym:</t>
  </si>
  <si>
    <t>Wydatki</t>
  </si>
  <si>
    <t>Przychody</t>
  </si>
  <si>
    <t>I.</t>
  </si>
  <si>
    <t>1.</t>
  </si>
  <si>
    <t>2.</t>
  </si>
  <si>
    <t>II.</t>
  </si>
  <si>
    <t>III.</t>
  </si>
  <si>
    <t>Nazwa</t>
  </si>
  <si>
    <t>Przychody ogółem:</t>
  </si>
  <si>
    <t>Spłaty pożyczek</t>
  </si>
  <si>
    <t>§ 992</t>
  </si>
  <si>
    <t>Wydatki bieżące</t>
  </si>
  <si>
    <t>IV.</t>
  </si>
  <si>
    <t>Wydatki majątkowe</t>
  </si>
  <si>
    <t>Rozdz.</t>
  </si>
  <si>
    <t>w złotych</t>
  </si>
  <si>
    <t>Kwota dotacji</t>
  </si>
  <si>
    <t>Nazwa instytucji</t>
  </si>
  <si>
    <t>Spłaty kredytów</t>
  </si>
  <si>
    <t>w  złotych</t>
  </si>
  <si>
    <t>Lp.</t>
  </si>
  <si>
    <t>Klasyfikacja
§</t>
  </si>
  <si>
    <t>Stan środków obrotowych na początek roku</t>
  </si>
  <si>
    <t>Stan środków obrotowych na koniec roku</t>
  </si>
  <si>
    <t>z tego:</t>
  </si>
  <si>
    <t>Dotacje</t>
  </si>
  <si>
    <t>Ogółem wydatki</t>
  </si>
  <si>
    <t>Wydatki
z tytułu poręczeń
i gwarancji</t>
  </si>
  <si>
    <t>Wynagro-
dzenia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</si>
  <si>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</si>
  <si>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</si>
  <si>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</si>
  <si>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</si>
  <si>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</si>
  <si>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</si>
  <si>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Rozchody ogółem:</t>
  </si>
  <si>
    <t>Ogółem</t>
  </si>
  <si>
    <t>Źródło dochodów</t>
  </si>
  <si>
    <t>Wydatki na obsługę długu</t>
  </si>
  <si>
    <t>Wydatki
ogółem
(6+10)</t>
  </si>
  <si>
    <t>Pochodne od 
wynagro-dzeń</t>
  </si>
  <si>
    <t>Gospodarka mieszkaniowa</t>
  </si>
  <si>
    <t>§</t>
  </si>
  <si>
    <t>Gospodarka gruntami i nieruchomościami</t>
  </si>
  <si>
    <t>0470</t>
  </si>
  <si>
    <t>0690</t>
  </si>
  <si>
    <t>0750</t>
  </si>
  <si>
    <t>0920</t>
  </si>
  <si>
    <t>Pozostałe odsetki</t>
  </si>
  <si>
    <t>Działalność usługowa</t>
  </si>
  <si>
    <t>Administracja publiczna</t>
  </si>
  <si>
    <t>Urzędy wojewódzkie</t>
  </si>
  <si>
    <t>0830</t>
  </si>
  <si>
    <t>Pozostała działalność</t>
  </si>
  <si>
    <t>0970</t>
  </si>
  <si>
    <t>Bezpieczeństwo publiczne i ochrona przeciwpożarowa</t>
  </si>
  <si>
    <t>Wpływy z różnych dochodów</t>
  </si>
  <si>
    <t>0010</t>
  </si>
  <si>
    <t>Podatek dochodowy od osób fizycznych</t>
  </si>
  <si>
    <t>Różne rozliczenia</t>
  </si>
  <si>
    <t>Subwencje ogólne z budżetu państwa</t>
  </si>
  <si>
    <t>Oświata i wychowanie</t>
  </si>
  <si>
    <t>Ochrona zdrowia</t>
  </si>
  <si>
    <t>Wpływy z usług</t>
  </si>
  <si>
    <t>Kultura fizyczna i sport</t>
  </si>
  <si>
    <t>Wpływy z opłat za zarząd, użytkowanie i użytkowanie wieczyste nieruchomości</t>
  </si>
  <si>
    <t>Wpływy z różnych opłat</t>
  </si>
  <si>
    <t>Pomoc społeczna</t>
  </si>
  <si>
    <t>Część oświatowa subwencji ogólnej dla jednostek samorządu terytorialnego</t>
  </si>
  <si>
    <t>010</t>
  </si>
  <si>
    <t>Rolnictwo i łowiectwo</t>
  </si>
  <si>
    <t>Transport i łączność</t>
  </si>
  <si>
    <t>Działalnośc usługowa</t>
  </si>
  <si>
    <t>Opracowania geodezyjne i kartograficzne</t>
  </si>
  <si>
    <t>Dochody od osób prawnych, od osób fizycznych i od innych jednostek nieposiadających osobowości prawnej oraz wydatki związane z ich poborem</t>
  </si>
  <si>
    <t>Obsługa długu publicznego</t>
  </si>
  <si>
    <t>Obsługa papierów wartościowych, kredytów i pożyczek jednostek samorządu terytorialnego</t>
  </si>
  <si>
    <t>Dokształcanie i doskonalenie nauczycieli</t>
  </si>
  <si>
    <t>Jednostki specjalistycznego poradnictwa, mieszkania chronione i ośrodki interwencji kryzysowej</t>
  </si>
  <si>
    <t>Edukacyjna opieka wychowawcza</t>
  </si>
  <si>
    <t>Kultura i ochrona dziedzictwa narodowego</t>
  </si>
  <si>
    <t>Biblioteki</t>
  </si>
  <si>
    <t>x</t>
  </si>
  <si>
    <t>Promocja jednostek samorządu terytorialnego</t>
  </si>
  <si>
    <t>01005</t>
  </si>
  <si>
    <t>Rady powiatów</t>
  </si>
  <si>
    <t>Starostwa powiatowe</t>
  </si>
  <si>
    <t>Komisje poborowe</t>
  </si>
  <si>
    <t>Dochody
bieżące</t>
  </si>
  <si>
    <t>Dochody
majątkowe</t>
  </si>
  <si>
    <t>Plan                     2008 r.</t>
  </si>
  <si>
    <t>020</t>
  </si>
  <si>
    <t>02001</t>
  </si>
  <si>
    <t>0870</t>
  </si>
  <si>
    <t>2110</t>
  </si>
  <si>
    <t>0420</t>
  </si>
  <si>
    <t>600</t>
  </si>
  <si>
    <t>60014</t>
  </si>
  <si>
    <t>Prace geodezyjno-urządzeniowe na potrzeby rolnictwa</t>
  </si>
  <si>
    <t>Leśnictwo</t>
  </si>
  <si>
    <t>Gospodarka leśna</t>
  </si>
  <si>
    <t>Drogi publiczne powiatowe</t>
  </si>
  <si>
    <t>Nadzór budowlany</t>
  </si>
  <si>
    <t>Udziały powiatów w podatkach stanowiących dochód budżetu państwa</t>
  </si>
  <si>
    <t>Wpływy z opłaty komunikacyjnej</t>
  </si>
  <si>
    <t>Dochody z najmu i dzierżawy składników majątkowych Skarbu Państwa, jednostek samorządu terytorialnego lub innych jednostek zaliczanych do sektora finansów publicznych oraz innych umów o podobnym charakterze</t>
  </si>
  <si>
    <t>Wpływy ze sprzedaży składników majątkowych</t>
  </si>
  <si>
    <t>2360</t>
  </si>
  <si>
    <t>Dotacje celowe otrzymane z budżetu państwa na zadania bieżące z zakresu administracji rządowej oraz inne zadania zlecone ustawami realizowane przez powiat</t>
  </si>
  <si>
    <t>Dochody jednostek samorządu terytorialnego związane z realizacją zadań z zakresu administracji rządowej oraz innych zadań zleconych ustawami</t>
  </si>
  <si>
    <t>Dotacje celowe otrzymane z budżetu państwa na zadania bieżące realizowane przez powiat na podstawie porozumień z organami administracji rządowej</t>
  </si>
  <si>
    <t>Komendy powiatowe Państwowej Straży Pożarnej</t>
  </si>
  <si>
    <t>Część wyrównawcza subwencji ogólnej dla powiatów</t>
  </si>
  <si>
    <t>Część równoważąca subwencji ogólnej dla powiatów</t>
  </si>
  <si>
    <t>Różne rozliczenia finansowe</t>
  </si>
  <si>
    <t>Licea ogólnokształcące</t>
  </si>
  <si>
    <t>Szkoly zawodowe</t>
  </si>
  <si>
    <t>Składki na ubezpieczenie zdrowotne oraz świadczenia dla osób nieobjętych obowiązkiem ubezpieczenia zdrowotnego</t>
  </si>
  <si>
    <t>Środki otrzymane od pozostałych jednostek zaliczanych do sektora finansów publicznych na realizację zadań bieżących jednostek zaliczanych do sektora finansów publicznych</t>
  </si>
  <si>
    <t>Dotacje celowe otrzymane z budżetu państwa na realizację bieżących zadań własnych powiatu</t>
  </si>
  <si>
    <t>Rodziny zastępcze</t>
  </si>
  <si>
    <t>Dotacje celowe otrzymane z powiatu na zadania bieżące realizowane na podstawie porozumień (umów) między jednostkami samorządu terytorialnego</t>
  </si>
  <si>
    <t>Pozostałe zadania w zakresie polityki społecznej</t>
  </si>
  <si>
    <t>Powiatowe urzędy pracy</t>
  </si>
  <si>
    <t xml:space="preserve">Środki z Funduszu Pracy otrzymane przez powiat z przeznaczeniem na finansowanie kosztów wynagrodzenia i składek na ubezpieczenia społeczne pracowników powiatowego urzędu pracy </t>
  </si>
  <si>
    <t>Zespoły do spraw orzekania o niepełnosprawności</t>
  </si>
  <si>
    <t>Specjalne ośrodki szkolno-wychowawcze</t>
  </si>
  <si>
    <t>Placówki wychowania pozaszkolnego</t>
  </si>
  <si>
    <t>Internaty i bursy szkolne</t>
  </si>
  <si>
    <t>Domy pomocy społecznej</t>
  </si>
  <si>
    <t>Dotacje celowe otrzymane z budżetu państwa na inwestycje i zakupy inwestycyjne z zakresu administracji rządowej oraz inne zadania zlecone ustawami realizowane przez powiat</t>
  </si>
  <si>
    <t>Plan
na 2008 r.
(5+11)</t>
  </si>
  <si>
    <t>Nadzór nad gospodarką leśną</t>
  </si>
  <si>
    <t>02002</t>
  </si>
  <si>
    <t>Rezerwy ogólne i celowe</t>
  </si>
  <si>
    <t>Szkoły podstawowe specjalne</t>
  </si>
  <si>
    <t>Gimnazja specjalne</t>
  </si>
  <si>
    <t>Licea profilowane</t>
  </si>
  <si>
    <t>Szkoły zawodowe</t>
  </si>
  <si>
    <t>Szkoły zawodowe specjalne</t>
  </si>
  <si>
    <t>Placówki opiekuńczo-wychowawcze</t>
  </si>
  <si>
    <t>Powiatowe centra pomocy rodzinie</t>
  </si>
  <si>
    <t>Pomoc materialna dla uczniów</t>
  </si>
  <si>
    <t>Szkolne schroniska młodzieżowe</t>
  </si>
  <si>
    <t>Wydatki budżetu powiatu w  2008 r.</t>
  </si>
  <si>
    <t>Kwota
2008 r.</t>
  </si>
  <si>
    <t>Inne źródła (wolne środki)</t>
  </si>
  <si>
    <t>§ 955</t>
  </si>
  <si>
    <t>Przychody i rozchody
budżetu Powiatu w 2008 r.</t>
  </si>
  <si>
    <t>Dochody i wydatki związane z realizacją zadań z zakresu administracji rządowej wykonywanych na podstawie porozumień z organami administracji rządowej w 2008 r.</t>
  </si>
  <si>
    <t>Rozliczenia
z budżetem
z tytułu wpłat nadwyżek środków za 2007 r.</t>
  </si>
  <si>
    <t>ogółem</t>
  </si>
  <si>
    <t>w tym: wpłata do budżetu</t>
  </si>
  <si>
    <t>dotacje
z budżetu</t>
  </si>
  <si>
    <t>na wydatki bieżące</t>
  </si>
  <si>
    <t>na inwestycje</t>
  </si>
  <si>
    <t>Zakłady budżetowe</t>
  </si>
  <si>
    <t>Rachunki dochodów własnych jednostek budżetowych</t>
  </si>
  <si>
    <t>Plan przychodów i wydatków 
zakładu budżetowego, rachunków dochodów własnych jednostek budżetowych w 2008 r.</t>
  </si>
  <si>
    <t>dotacje</t>
  </si>
  <si>
    <t>Centrum Edukacyjne Omnibus</t>
  </si>
  <si>
    <t>Zespół Szkół Nr 3 w Choszcznie</t>
  </si>
  <si>
    <t>Dotacje podmiotowe udzielone z budżetu powiatu w 2008 r.</t>
  </si>
  <si>
    <t>treść</t>
  </si>
  <si>
    <t>Licea ogólokształcące</t>
  </si>
  <si>
    <t>Kultura i ochorna dziedzictwa narodowego</t>
  </si>
  <si>
    <r>
      <t>Dotacje celowe na zadania własne powiatu realizowane przez podmioty należące i nienależące do sektora finansów publicznych udzielone z budżetu powiatu</t>
    </r>
    <r>
      <rPr>
        <sz val="14"/>
        <rFont val="Arial CE"/>
        <family val="2"/>
      </rPr>
      <t xml:space="preserve"> </t>
    </r>
    <r>
      <rPr>
        <b/>
        <sz val="14"/>
        <rFont val="Arial CE"/>
        <family val="2"/>
      </rPr>
      <t>w 2008 r.</t>
    </r>
  </si>
  <si>
    <t>wynagro-
dzenia</t>
  </si>
  <si>
    <t>pochodne od 
wynagrodzeń</t>
  </si>
  <si>
    <t>Dochody i wydatki budżetu Powiatu 
 związane z realizacją zadań wykonywanych na podstawie porozumień (umów) między jednostkami samorządu terytorialnego w 2008 r.</t>
  </si>
  <si>
    <t>1. Zespół Szkół Nr 1</t>
  </si>
  <si>
    <t>2. Specjalny Osrodek Szkolno - Wychowawczy w Niemieńsku</t>
  </si>
  <si>
    <t>3. Specjalny Osrodek Szkolno - Wychowawczy w Suliszewie</t>
  </si>
  <si>
    <t>1. Powiatowy Ośrodek Dokumentacji Gedezyjnej i Kartograficznej</t>
  </si>
  <si>
    <t>Plan na 2008 r.</t>
  </si>
  <si>
    <t>Dział 900   Rozdział 90011</t>
  </si>
  <si>
    <t>Wpływy z roznych opłat</t>
  </si>
  <si>
    <t>Ochrony Środowiska i Gospodarki Wodnej w 2008 r.</t>
  </si>
  <si>
    <t xml:space="preserve">                        </t>
  </si>
  <si>
    <t>Gospodarki Zasobem Geodezyjnym i Kartograficznym w 2008 r.</t>
  </si>
  <si>
    <t xml:space="preserve">Plan przychodów i wydatków </t>
  </si>
  <si>
    <t>Powiatowego Funduszu</t>
  </si>
  <si>
    <t>Dział 710  Rozdział 71030</t>
  </si>
  <si>
    <t>Zakup materiałów i wyposażenia</t>
  </si>
  <si>
    <t>Zakup usług pozostałych</t>
  </si>
  <si>
    <t>Dochody i wydatki związane z realizacją zadań z zakresu administracji rządowej  i innych zadań zleconych odrębnymi ustawami w 2008 r.</t>
  </si>
  <si>
    <t>01008</t>
  </si>
  <si>
    <t>Dochody budzetu państwa z realizacją zadańz zakresu administracji rzadowej realizowanych przez jst</t>
  </si>
  <si>
    <t>Prognozowane dochody budżetu powiatu na 2008 r.</t>
  </si>
  <si>
    <t>2960</t>
  </si>
  <si>
    <t>Przelewy redystrybucyjne</t>
  </si>
  <si>
    <t>zakup uslug pozostałych</t>
  </si>
  <si>
    <t>Prace geodezyjne i kartograficzne (nieinwestycyjne)</t>
  </si>
  <si>
    <t>Poradnie psychologiczno- pedagogiczne w tym inne poradnie specjalistyczne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</si>
  <si>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</si>
  <si>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</si>
  <si>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</si>
  <si>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</si>
  <si>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</si>
  <si>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</si>
  <si>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2008 r.</t>
  </si>
  <si>
    <t>2009 r.</t>
  </si>
  <si>
    <t>2010 r.</t>
  </si>
  <si>
    <t>po roku
2010</t>
  </si>
  <si>
    <t>OGÓŁEM:</t>
  </si>
  <si>
    <t>8.</t>
  </si>
  <si>
    <t>środki JST</t>
  </si>
  <si>
    <t>9.</t>
  </si>
  <si>
    <t>kredyty, pożyczki i obligacje</t>
  </si>
  <si>
    <t>10.</t>
  </si>
  <si>
    <t>inne środki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</si>
  <si>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</si>
  <si>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</si>
  <si>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</si>
  <si>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</si>
  <si>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</si>
  <si>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</si>
  <si>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</si>
  <si>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</si>
  <si>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</si>
  <si>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</si>
  <si>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</si>
  <si>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</si>
  <si>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</si>
  <si>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</si>
  <si>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</si>
  <si>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</si>
  <si>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</si>
  <si>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</si>
  <si>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</si>
  <si>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</si>
  <si>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</si>
  <si>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</si>
  <si>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</si>
  <si>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</si>
  <si>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</si>
  <si>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</si>
  <si>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</si>
  <si>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</si>
  <si>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</si>
  <si>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</si>
  <si>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</si>
  <si>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</si>
  <si>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</si>
  <si>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</si>
  <si>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</si>
  <si>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</si>
  <si>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</si>
  <si>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</si>
  <si>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</si>
  <si>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</si>
  <si>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</si>
  <si>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</si>
  <si>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</si>
  <si>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</si>
  <si>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</si>
  <si>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</si>
  <si>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</si>
  <si>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</si>
  <si>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</si>
  <si>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</si>
  <si>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</si>
  <si>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</si>
  <si>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</si>
  <si>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</si>
  <si>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</si>
  <si>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</si>
  <si>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</si>
  <si>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</si>
  <si>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</si>
  <si>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</si>
  <si>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</si>
  <si>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</si>
  <si>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</si>
  <si>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</si>
  <si>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</si>
  <si>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</si>
  <si>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</si>
  <si>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</si>
  <si>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</si>
  <si>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</si>
  <si>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</si>
  <si>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</si>
  <si>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</si>
  <si>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</si>
  <si>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</si>
  <si>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</si>
  <si>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</si>
  <si>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</si>
  <si>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</si>
  <si>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</si>
  <si>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</si>
  <si>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</si>
  <si>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</si>
  <si>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</si>
  <si>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</si>
  <si>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</si>
  <si>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</si>
  <si>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</si>
  <si>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</si>
  <si>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</si>
  <si>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</si>
  <si>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</si>
  <si>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</si>
  <si>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</si>
  <si>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</si>
  <si>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</si>
  <si>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RAZEM</t>
  </si>
  <si>
    <t>Limity wydatków  powiatu choszczeńskiego
na wieloletnie programy inwestycyjne realizowane w latach 2008 i kolejnych</t>
  </si>
  <si>
    <t>Modernizacja drogi powiatowej nr 2233 Z odc. Święciechów- Drawno</t>
  </si>
  <si>
    <t>Powiatowy Zarząd Dróg</t>
  </si>
  <si>
    <t>2008-2010</t>
  </si>
  <si>
    <t>Modernizacja drogi powiatowej nr 2226 Z odc. Grabowiec - Lubieniów</t>
  </si>
  <si>
    <t>2010-2011</t>
  </si>
  <si>
    <t>Modernizacja drogi powiatowej nr 2239 Z odc. Ostromęcko-Górzno</t>
  </si>
  <si>
    <t>Modernizacja drogi powiatowej nr 2202Z odc. Oraczewice-Choszczno</t>
  </si>
  <si>
    <t>Modernizacja drogi powiatowej nr 1716 Z odc. Granica powiatu- Sułkowo</t>
  </si>
  <si>
    <t>2012-2013</t>
  </si>
  <si>
    <t>Przebudowa obiektu mostowego, dr. NR 2224Z</t>
  </si>
  <si>
    <t>Modernizacja drogi powiatowej nr 2212 Z odc. Słonice-Rakowo</t>
  </si>
  <si>
    <t>Starostwo Powiatowe</t>
  </si>
  <si>
    <t>Wykonanie termomodernizacji budynku administracyjnego przy ul. Nadbrzeżnej 2</t>
  </si>
  <si>
    <t xml:space="preserve">Wykonanie dokumenatacji </t>
  </si>
  <si>
    <t>Wykonanie termomodernizacji budynku administracyjnego przy ul. Niedziałkowskiego 14</t>
  </si>
  <si>
    <t>Termomodernizacja budynku głównego Specjalnego Ośrodka Szkolno-Wychowawczego w Niemieńsku</t>
  </si>
  <si>
    <t>Specjalny Ośrodek  Szkolno-Wychowawczy w Niemieńsku</t>
  </si>
  <si>
    <t>2009-2010</t>
  </si>
  <si>
    <t>Zespół Szkół Nr 1</t>
  </si>
  <si>
    <t>2008-2009</t>
  </si>
  <si>
    <t>Zespół Szkół Nr 2</t>
  </si>
  <si>
    <t>Zakup infokiosku</t>
  </si>
  <si>
    <t>2010-2012</t>
  </si>
  <si>
    <t>Powiatowy Urzad Pracy</t>
  </si>
  <si>
    <t>Termomodernizacja budynku Domu Pomocy Społecznej w Brzezinach</t>
  </si>
  <si>
    <t>Dom Pomocy Spolecznej w Brzezinach</t>
  </si>
  <si>
    <t>Specjalny Ośrodek  Szkolno-Wychowawczy w Suliszewie</t>
  </si>
  <si>
    <t>Termomodernizacja obiekót Zespołu Szkół Nr 1</t>
  </si>
  <si>
    <t>2008-2011</t>
  </si>
  <si>
    <t>Termomodernizacja obiekót Zespołu Szkół Nr 2</t>
  </si>
  <si>
    <t>Termomodernizacja Powiatowego Urzędu Pracy</t>
  </si>
  <si>
    <t>Termomodernizacja Specjalnego Ośrodka Szkolno-Wychowawczego w Suliszewie</t>
  </si>
  <si>
    <t>Wykonanie dokumenatacjina opracowanie programu termomodernizacji</t>
  </si>
  <si>
    <t>Modernizacja i przebudowa internatu przy ul. Chrobrego 27 na budynek administracyjny Starostwa Powiatowego</t>
  </si>
  <si>
    <t>Rozbudowa zaplecza lokalowego o obiekt do zajęć rehabilitacyjno-rewalidacyjnych na terenie Specjalnego Ośrodka Szkolno-Wychowawczego w Niemieńsku</t>
  </si>
  <si>
    <t>Likwidacja barier architektonicznych w  budynku dydaktycznym na terenie ZS Nr 2</t>
  </si>
  <si>
    <t xml:space="preserve">Dostosowanie Domu Pomocy Społecznej  dla osób niepełnosprawnych </t>
  </si>
  <si>
    <t>Budowa stadionu lekkoatletyczno-piłkarskiego na terenie ZS Nr 2 w  Choszcznie</t>
  </si>
  <si>
    <t>Budowa hali gimnastycznej na terenie ZS Nr 2</t>
  </si>
  <si>
    <t>Modernizacja obiektów Międzyszkolnego Ośrodka Sportów Wodnych w Choszcznie</t>
  </si>
  <si>
    <t xml:space="preserve"> Międzyszkolney Ośrodek Sportów Wodnych </t>
  </si>
  <si>
    <t xml:space="preserve">Budowa boiska wielofunkcyjnego na terenie Specjalnego Ośrodka Szkolno-Wychowawczy w Suliszewie </t>
  </si>
  <si>
    <t>Remont sanitariatów oraz wymiana instalacji elektrycznej i punktów świetlnych w Powiatowym Urzędzie Pracy</t>
  </si>
  <si>
    <t>Budowa przyłącza kanalizacyjnego w Powiatowym Urzędzie Pracy</t>
  </si>
  <si>
    <t xml:space="preserve">Ocieplenie i wykonanie elewacji budynku przychodni SPZOZ </t>
  </si>
  <si>
    <t>Ocieplenie i wykonanie elewacji budynku szpitalnego SPZOZ - budynek działu diagnostyczno-leczniczego</t>
  </si>
  <si>
    <t>Ocieplenie i wykonanie elewacji budynku szpitalnego SPZOZ - budynek oddziału rehabilitacyjnego</t>
  </si>
  <si>
    <t>Modernizacja Oddziału Internistyczno- kardiologicznego</t>
  </si>
  <si>
    <t xml:space="preserve">Wykonanie nawierzchni dróg  i parkingów na terenie szpitala </t>
  </si>
  <si>
    <t>Samodzielny Publiczny Zakład Opieki Zdrowotnej</t>
  </si>
  <si>
    <t>Pozyskanie i modernizacja budynku na utworzenie Specjalistycznego Ośrodka Wsparcia dla Ofiar w Rodzinie oraz Ośrodka Interwencji Kryzysowej</t>
  </si>
  <si>
    <t>Powiatowe Centrum Pomocy Rodzinie</t>
  </si>
  <si>
    <t>2011-2012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</si>
  <si>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</si>
  <si>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</si>
  <si>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</si>
  <si>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</si>
  <si>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</si>
  <si>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Źródła finansowania w odniesieniu do kosztów kwalifikowanych</t>
  </si>
  <si>
    <t>Planowane płatności w latach w ramach projektu</t>
  </si>
  <si>
    <t>po roku 2010</t>
  </si>
  <si>
    <t>Regionalny Program Rozwoju Województwa Zachodniopomorskiego</t>
  </si>
  <si>
    <t>środki UE</t>
  </si>
  <si>
    <t>Rozbudowa zaplecza lokalowego o obiekt do zajęć rehabilitacyjno-rewalidacyjnych na terenie SOSzW w Niemieńsku</t>
  </si>
  <si>
    <t xml:space="preserve">inne środki </t>
  </si>
  <si>
    <t xml:space="preserve">                              Limity wydatków powiatu choszczeńskiego na projekty planowane do realizacji w ramach poszczególnych programów operacyjnych  w roku 2008 i kolejnych latach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</si>
</sst>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\ mmmm\,\ yyyy"/>
    <numFmt numFmtId="169" formatCode="d/m/yy\ h:mm\ AM/PM"/>
    <numFmt numFmtId="170" formatCode="#,##0.0"/>
    <numFmt numFmtId="171" formatCode="0.0%"/>
    <numFmt numFmtId="172" formatCode="#,##0.00\ &quot;zł&quot;"/>
    <numFmt numFmtId="173" formatCode="#,##0.000"/>
    <numFmt numFmtId="174" formatCode="#,##0.0000"/>
    <numFmt numFmtId="175" formatCode="0.0"/>
    <numFmt numFmtId="176" formatCode="0.000%"/>
    <numFmt numFmtId="177" formatCode="0.0000%"/>
    <numFmt numFmtId="178" formatCode="0.00000%"/>
    <numFmt numFmtId="179" formatCode="#00#"/>
    <numFmt numFmtId="180" formatCode="##,##0"/>
    <numFmt numFmtId="181" formatCode="00#"/>
    <numFmt numFmtId="182" formatCode="000#"/>
    <numFmt numFmtId="183" formatCode="00\-000"/>
    <numFmt numFmtId="184" formatCode="0.000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#,##0.00_ ;\-#,##0.00\ "/>
  </numFmts>
  <fonts count="3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color indexed="8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8"/>
      <name val="Arial"/>
      <family val="2"/>
    </font>
    <font>
      <i/>
      <u val="single"/>
      <sz val="8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i/>
      <u val="single"/>
      <sz val="8"/>
      <color indexed="8"/>
      <name val="Arial CE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0" fillId="0" borderId="3" xfId="0" applyNumberFormat="1" applyFont="1" applyBorder="1" applyAlignment="1">
      <alignment vertical="top" wrapText="1"/>
    </xf>
    <xf numFmtId="3" fontId="10" fillId="0" borderId="4" xfId="0" applyNumberFormat="1" applyFont="1" applyBorder="1" applyAlignment="1">
      <alignment vertical="top" wrapText="1"/>
    </xf>
    <xf numFmtId="0" fontId="10" fillId="0" borderId="3" xfId="0" applyFont="1" applyBorder="1" applyAlignment="1" quotePrefix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2" borderId="13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8" fillId="0" borderId="12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vertical="top" wrapText="1"/>
    </xf>
    <xf numFmtId="0" fontId="12" fillId="3" borderId="13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/>
    </xf>
    <xf numFmtId="0" fontId="2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5" fillId="5" borderId="6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5" xfId="0" applyFont="1" applyBorder="1" applyAlignment="1" quotePrefix="1">
      <alignment horizontal="center" vertical="top" wrapText="1"/>
    </xf>
    <xf numFmtId="3" fontId="19" fillId="0" borderId="5" xfId="0" applyNumberFormat="1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49" fontId="19" fillId="0" borderId="3" xfId="0" applyNumberFormat="1" applyFont="1" applyBorder="1" applyAlignment="1">
      <alignment horizontal="center" vertical="top" wrapText="1"/>
    </xf>
    <xf numFmtId="0" fontId="22" fillId="5" borderId="3" xfId="0" applyFont="1" applyFill="1" applyBorder="1" applyAlignment="1">
      <alignment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9" fillId="0" borderId="6" xfId="0" applyFont="1" applyBorder="1" applyAlignment="1">
      <alignment vertical="top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 quotePrefix="1">
      <alignment horizontal="center" vertical="top" wrapText="1"/>
    </xf>
    <xf numFmtId="3" fontId="19" fillId="0" borderId="16" xfId="0" applyNumberFormat="1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49" fontId="19" fillId="0" borderId="5" xfId="0" applyNumberFormat="1" applyFont="1" applyBorder="1" applyAlignment="1">
      <alignment horizontal="center" vertical="top" wrapText="1"/>
    </xf>
    <xf numFmtId="0" fontId="10" fillId="6" borderId="14" xfId="0" applyFont="1" applyFill="1" applyBorder="1" applyAlignment="1">
      <alignment/>
    </xf>
    <xf numFmtId="0" fontId="19" fillId="0" borderId="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3" fontId="22" fillId="0" borderId="5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22" fillId="0" borderId="6" xfId="0" applyFont="1" applyBorder="1" applyAlignment="1">
      <alignment wrapText="1"/>
    </xf>
    <xf numFmtId="0" fontId="22" fillId="5" borderId="3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vertical="top" wrapText="1"/>
    </xf>
    <xf numFmtId="0" fontId="22" fillId="5" borderId="5" xfId="0" applyFont="1" applyFill="1" applyBorder="1" applyAlignment="1">
      <alignment horizontal="center" vertical="top" wrapText="1"/>
    </xf>
    <xf numFmtId="0" fontId="22" fillId="5" borderId="5" xfId="0" applyFont="1" applyFill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vertical="top" wrapText="1"/>
    </xf>
    <xf numFmtId="0" fontId="19" fillId="5" borderId="5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3" fontId="22" fillId="0" borderId="3" xfId="0" applyNumberFormat="1" applyFont="1" applyBorder="1" applyAlignment="1">
      <alignment vertical="top" wrapText="1"/>
    </xf>
    <xf numFmtId="0" fontId="23" fillId="0" borderId="0" xfId="0" applyFont="1" applyAlignment="1">
      <alignment horizontal="right"/>
    </xf>
    <xf numFmtId="3" fontId="0" fillId="0" borderId="5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0" xfId="0" applyFont="1" applyAlignment="1">
      <alignment vertical="top" wrapText="1"/>
    </xf>
    <xf numFmtId="3" fontId="21" fillId="0" borderId="4" xfId="0" applyNumberFormat="1" applyFont="1" applyBorder="1" applyAlignment="1">
      <alignment vertical="center"/>
    </xf>
    <xf numFmtId="3" fontId="21" fillId="0" borderId="2" xfId="0" applyNumberFormat="1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3" fontId="21" fillId="0" borderId="2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2" borderId="17" xfId="0" applyNumberFormat="1" applyFont="1" applyFill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top" wrapText="1"/>
    </xf>
    <xf numFmtId="3" fontId="15" fillId="0" borderId="22" xfId="0" applyNumberFormat="1" applyFont="1" applyBorder="1" applyAlignment="1">
      <alignment vertical="top" wrapText="1"/>
    </xf>
    <xf numFmtId="3" fontId="10" fillId="0" borderId="24" xfId="0" applyNumberFormat="1" applyFont="1" applyBorder="1" applyAlignment="1">
      <alignment vertical="top" wrapText="1"/>
    </xf>
    <xf numFmtId="0" fontId="21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3" fontId="4" fillId="0" borderId="2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20" fillId="0" borderId="26" xfId="0" applyFont="1" applyBorder="1" applyAlignment="1">
      <alignment vertical="top" wrapText="1"/>
    </xf>
    <xf numFmtId="3" fontId="5" fillId="0" borderId="2" xfId="0" applyNumberFormat="1" applyFont="1" applyFill="1" applyBorder="1" applyAlignment="1">
      <alignment vertical="top"/>
    </xf>
    <xf numFmtId="3" fontId="5" fillId="0" borderId="27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vertical="top"/>
    </xf>
    <xf numFmtId="0" fontId="8" fillId="0" borderId="3" xfId="0" applyFont="1" applyFill="1" applyBorder="1" applyAlignment="1" quotePrefix="1">
      <alignment horizontal="center" vertical="top"/>
    </xf>
    <xf numFmtId="0" fontId="19" fillId="0" borderId="29" xfId="0" applyFont="1" applyBorder="1" applyAlignment="1">
      <alignment vertical="top" wrapText="1"/>
    </xf>
    <xf numFmtId="3" fontId="8" fillId="0" borderId="3" xfId="0" applyNumberFormat="1" applyFont="1" applyFill="1" applyBorder="1" applyAlignment="1">
      <alignment vertical="top"/>
    </xf>
    <xf numFmtId="3" fontId="8" fillId="0" borderId="30" xfId="0" applyNumberFormat="1" applyFont="1" applyFill="1" applyBorder="1" applyAlignment="1">
      <alignment vertical="top"/>
    </xf>
    <xf numFmtId="3" fontId="8" fillId="0" borderId="3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4" xfId="0" applyFont="1" applyFill="1" applyBorder="1" applyAlignment="1" quotePrefix="1">
      <alignment/>
    </xf>
    <xf numFmtId="0" fontId="8" fillId="0" borderId="32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 quotePrefix="1">
      <alignment/>
    </xf>
    <xf numFmtId="0" fontId="20" fillId="0" borderId="26" xfId="0" applyFont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8" fillId="0" borderId="4" xfId="0" applyFont="1" applyFill="1" applyBorder="1" applyAlignment="1" quotePrefix="1">
      <alignment horizontal="center"/>
    </xf>
    <xf numFmtId="0" fontId="18" fillId="0" borderId="26" xfId="0" applyFont="1" applyBorder="1" applyAlignment="1">
      <alignment/>
    </xf>
    <xf numFmtId="49" fontId="5" fillId="0" borderId="3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 vertical="top"/>
    </xf>
    <xf numFmtId="3" fontId="8" fillId="0" borderId="3" xfId="0" applyNumberFormat="1" applyFont="1" applyFill="1" applyBorder="1" applyAlignment="1" applyProtection="1">
      <alignment vertical="top"/>
      <protection locked="0"/>
    </xf>
    <xf numFmtId="3" fontId="8" fillId="0" borderId="30" xfId="0" applyNumberFormat="1" applyFont="1" applyFill="1" applyBorder="1" applyAlignment="1" applyProtection="1">
      <alignment vertical="top"/>
      <protection locked="0"/>
    </xf>
    <xf numFmtId="0" fontId="19" fillId="0" borderId="29" xfId="0" applyFont="1" applyBorder="1" applyAlignment="1">
      <alignment vertical="top"/>
    </xf>
    <xf numFmtId="49" fontId="8" fillId="0" borderId="4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32" xfId="0" applyNumberFormat="1" applyFont="1" applyFill="1" applyBorder="1" applyAlignment="1" applyProtection="1">
      <alignment/>
      <protection locked="0"/>
    </xf>
    <xf numFmtId="0" fontId="5" fillId="0" borderId="25" xfId="0" applyFont="1" applyFill="1" applyBorder="1" applyAlignment="1">
      <alignment horizontal="center" vertical="top"/>
    </xf>
    <xf numFmtId="0" fontId="18" fillId="0" borderId="26" xfId="0" applyFont="1" applyBorder="1" applyAlignment="1">
      <alignment vertical="top" wrapText="1"/>
    </xf>
    <xf numFmtId="0" fontId="8" fillId="0" borderId="28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top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3" fontId="8" fillId="0" borderId="30" xfId="0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8" fillId="0" borderId="29" xfId="0" applyFont="1" applyBorder="1" applyAlignment="1">
      <alignment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/>
      <protection locked="0"/>
    </xf>
    <xf numFmtId="0" fontId="8" fillId="0" borderId="4" xfId="0" applyFont="1" applyFill="1" applyBorder="1" applyAlignment="1" quotePrefix="1">
      <alignment horizontal="center" vertical="top"/>
    </xf>
    <xf numFmtId="0" fontId="19" fillId="0" borderId="33" xfId="0" applyFont="1" applyBorder="1" applyAlignment="1">
      <alignment vertical="top" wrapText="1"/>
    </xf>
    <xf numFmtId="3" fontId="8" fillId="0" borderId="4" xfId="0" applyNumberFormat="1" applyFont="1" applyFill="1" applyBorder="1" applyAlignment="1" applyProtection="1">
      <alignment vertical="top"/>
      <protection locked="0"/>
    </xf>
    <xf numFmtId="3" fontId="8" fillId="0" borderId="32" xfId="0" applyNumberFormat="1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/>
      <protection locked="0"/>
    </xf>
    <xf numFmtId="0" fontId="19" fillId="0" borderId="29" xfId="0" applyFont="1" applyBorder="1" applyAlignment="1">
      <alignment vertical="center" wrapText="1"/>
    </xf>
    <xf numFmtId="0" fontId="8" fillId="0" borderId="3" xfId="0" applyFont="1" applyFill="1" applyBorder="1" applyAlignment="1" quotePrefix="1">
      <alignment horizontal="center"/>
    </xf>
    <xf numFmtId="0" fontId="19" fillId="0" borderId="29" xfId="0" applyFont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5" fillId="0" borderId="2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5" fillId="0" borderId="4" xfId="0" applyNumberFormat="1" applyFont="1" applyFill="1" applyBorder="1" applyAlignment="1" applyProtection="1">
      <alignment/>
      <protection locked="0"/>
    </xf>
    <xf numFmtId="3" fontId="5" fillId="0" borderId="32" xfId="0" applyNumberFormat="1" applyFont="1" applyFill="1" applyBorder="1" applyAlignment="1" applyProtection="1">
      <alignment/>
      <protection locked="0"/>
    </xf>
    <xf numFmtId="0" fontId="8" fillId="0" borderId="2" xfId="0" applyFont="1" applyFill="1" applyBorder="1" applyAlignment="1" quotePrefix="1">
      <alignment/>
    </xf>
    <xf numFmtId="0" fontId="5" fillId="0" borderId="26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8" fillId="0" borderId="29" xfId="0" applyFont="1" applyBorder="1" applyAlignment="1">
      <alignment vertical="center" wrapText="1"/>
    </xf>
    <xf numFmtId="0" fontId="21" fillId="0" borderId="3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/>
    </xf>
    <xf numFmtId="0" fontId="19" fillId="0" borderId="30" xfId="0" applyFont="1" applyBorder="1" applyAlignment="1">
      <alignment vertical="top" wrapText="1"/>
    </xf>
    <xf numFmtId="3" fontId="5" fillId="0" borderId="3" xfId="0" applyNumberFormat="1" applyFont="1" applyFill="1" applyBorder="1" applyAlignment="1">
      <alignment vertical="top"/>
    </xf>
    <xf numFmtId="0" fontId="19" fillId="0" borderId="30" xfId="0" applyFont="1" applyBorder="1" applyAlignment="1">
      <alignment vertical="top"/>
    </xf>
    <xf numFmtId="0" fontId="21" fillId="0" borderId="30" xfId="0" applyFont="1" applyFill="1" applyBorder="1" applyAlignment="1">
      <alignment vertical="top"/>
    </xf>
    <xf numFmtId="0" fontId="8" fillId="0" borderId="3" xfId="0" applyFont="1" applyFill="1" applyBorder="1" applyAlignment="1" quotePrefix="1">
      <alignment horizontal="right" vertical="top"/>
    </xf>
    <xf numFmtId="0" fontId="8" fillId="0" borderId="30" xfId="0" applyFont="1" applyFill="1" applyBorder="1" applyAlignment="1">
      <alignment vertical="top"/>
    </xf>
    <xf numFmtId="3" fontId="5" fillId="0" borderId="30" xfId="0" applyNumberFormat="1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3" fontId="17" fillId="0" borderId="2" xfId="0" applyNumberFormat="1" applyFont="1" applyFill="1" applyBorder="1" applyAlignment="1">
      <alignment vertical="top"/>
    </xf>
    <xf numFmtId="3" fontId="17" fillId="0" borderId="27" xfId="0" applyNumberFormat="1" applyFont="1" applyFill="1" applyBorder="1" applyAlignment="1">
      <alignment vertical="top"/>
    </xf>
    <xf numFmtId="3" fontId="17" fillId="0" borderId="2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vertical="top"/>
    </xf>
    <xf numFmtId="0" fontId="8" fillId="0" borderId="16" xfId="0" applyFont="1" applyFill="1" applyBorder="1" applyAlignment="1" quotePrefix="1">
      <alignment horizontal="center" vertical="top"/>
    </xf>
    <xf numFmtId="0" fontId="19" fillId="0" borderId="35" xfId="0" applyFont="1" applyBorder="1" applyAlignment="1">
      <alignment vertical="top" wrapText="1"/>
    </xf>
    <xf numFmtId="3" fontId="8" fillId="0" borderId="16" xfId="0" applyNumberFormat="1" applyFont="1" applyFill="1" applyBorder="1" applyAlignment="1" applyProtection="1">
      <alignment vertical="top"/>
      <protection locked="0"/>
    </xf>
    <xf numFmtId="3" fontId="8" fillId="0" borderId="36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Fill="1" applyBorder="1" applyAlignment="1" applyProtection="1">
      <alignment/>
      <protection locked="0"/>
    </xf>
    <xf numFmtId="3" fontId="17" fillId="0" borderId="27" xfId="0" applyNumberFormat="1" applyFont="1" applyFill="1" applyBorder="1" applyAlignment="1">
      <alignment/>
    </xf>
    <xf numFmtId="3" fontId="8" fillId="0" borderId="3" xfId="0" applyNumberFormat="1" applyFont="1" applyBorder="1" applyAlignment="1">
      <alignment vertical="top"/>
    </xf>
    <xf numFmtId="3" fontId="8" fillId="0" borderId="29" xfId="0" applyNumberFormat="1" applyFont="1" applyBorder="1" applyAlignment="1">
      <alignment vertical="top"/>
    </xf>
    <xf numFmtId="0" fontId="8" fillId="0" borderId="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17" fillId="0" borderId="30" xfId="0" applyNumberFormat="1" applyFont="1" applyFill="1" applyBorder="1" applyAlignment="1">
      <alignment/>
    </xf>
    <xf numFmtId="0" fontId="18" fillId="0" borderId="29" xfId="0" applyFont="1" applyBorder="1" applyAlignment="1">
      <alignment vertical="top" wrapText="1"/>
    </xf>
    <xf numFmtId="0" fontId="5" fillId="0" borderId="31" xfId="0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/>
    </xf>
    <xf numFmtId="3" fontId="8" fillId="0" borderId="4" xfId="0" applyNumberFormat="1" applyFont="1" applyFill="1" applyBorder="1" applyAlignment="1">
      <alignment vertical="top"/>
    </xf>
    <xf numFmtId="3" fontId="8" fillId="0" borderId="32" xfId="0" applyNumberFormat="1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0" fontId="18" fillId="0" borderId="27" xfId="0" applyFont="1" applyBorder="1" applyAlignment="1">
      <alignment vertical="top" wrapText="1"/>
    </xf>
    <xf numFmtId="0" fontId="19" fillId="0" borderId="30" xfId="0" applyFont="1" applyFill="1" applyBorder="1" applyAlignment="1">
      <alignment vertical="top"/>
    </xf>
    <xf numFmtId="0" fontId="8" fillId="0" borderId="2" xfId="0" applyFont="1" applyFill="1" applyBorder="1" applyAlignment="1" quotePrefix="1">
      <alignment horizontal="right"/>
    </xf>
    <xf numFmtId="0" fontId="8" fillId="0" borderId="3" xfId="0" applyFont="1" applyFill="1" applyBorder="1" applyAlignment="1" quotePrefix="1">
      <alignment horizontal="right"/>
    </xf>
    <xf numFmtId="0" fontId="21" fillId="0" borderId="29" xfId="0" applyFont="1" applyFill="1" applyBorder="1" applyAlignment="1">
      <alignment vertical="top"/>
    </xf>
    <xf numFmtId="3" fontId="0" fillId="0" borderId="37" xfId="0" applyNumberFormat="1" applyFont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4" fillId="2" borderId="17" xfId="0" applyNumberFormat="1" applyFont="1" applyFill="1" applyBorder="1" applyAlignment="1">
      <alignment horizontal="right" vertical="center"/>
    </xf>
    <xf numFmtId="0" fontId="0" fillId="7" borderId="0" xfId="0" applyFill="1" applyAlignment="1">
      <alignment/>
    </xf>
    <xf numFmtId="0" fontId="24" fillId="7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3" fontId="21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3" fontId="21" fillId="0" borderId="16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3" fontId="21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18" fillId="2" borderId="7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39" xfId="0" applyNumberFormat="1" applyFont="1" applyFill="1" applyBorder="1" applyAlignment="1">
      <alignment/>
    </xf>
    <xf numFmtId="0" fontId="1" fillId="2" borderId="0" xfId="0" applyFont="1" applyFill="1" applyAlignment="1">
      <alignment horizontal="center" vertical="center"/>
    </xf>
    <xf numFmtId="49" fontId="5" fillId="2" borderId="6" xfId="0" applyNumberFormat="1" applyFont="1" applyFill="1" applyBorder="1" applyAlignment="1">
      <alignment/>
    </xf>
    <xf numFmtId="49" fontId="8" fillId="2" borderId="40" xfId="0" applyNumberFormat="1" applyFont="1" applyFill="1" applyBorder="1" applyAlignment="1">
      <alignment/>
    </xf>
    <xf numFmtId="49" fontId="8" fillId="2" borderId="6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8" fillId="2" borderId="13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8" fillId="2" borderId="40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0" fontId="18" fillId="2" borderId="7" xfId="0" applyFont="1" applyFill="1" applyBorder="1" applyAlignment="1">
      <alignment vertical="center" wrapText="1"/>
    </xf>
    <xf numFmtId="0" fontId="18" fillId="2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0" xfId="0" applyFill="1" applyAlignment="1">
      <alignment/>
    </xf>
    <xf numFmtId="3" fontId="17" fillId="2" borderId="1" xfId="0" applyNumberFormat="1" applyFont="1" applyFill="1" applyBorder="1" applyAlignment="1">
      <alignment/>
    </xf>
    <xf numFmtId="3" fontId="17" fillId="2" borderId="7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18" fillId="2" borderId="7" xfId="0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/>
    </xf>
    <xf numFmtId="3" fontId="5" fillId="2" borderId="7" xfId="0" applyNumberFormat="1" applyFont="1" applyFill="1" applyBorder="1" applyAlignment="1">
      <alignment vertical="top"/>
    </xf>
    <xf numFmtId="0" fontId="18" fillId="2" borderId="14" xfId="0" applyFont="1" applyFill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 quotePrefix="1">
      <alignment horizontal="center" vertical="top" wrapText="1"/>
    </xf>
    <xf numFmtId="0" fontId="20" fillId="2" borderId="1" xfId="0" applyFont="1" applyFill="1" applyBorder="1" applyAlignment="1" quotePrefix="1">
      <alignment vertical="top" wrapText="1"/>
    </xf>
    <xf numFmtId="0" fontId="20" fillId="2" borderId="1" xfId="0" applyFont="1" applyFill="1" applyBorder="1" applyAlignment="1">
      <alignment vertical="top" wrapText="1"/>
    </xf>
    <xf numFmtId="3" fontId="20" fillId="2" borderId="1" xfId="0" applyNumberFormat="1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/>
    </xf>
    <xf numFmtId="0" fontId="10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9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 wrapText="1"/>
    </xf>
    <xf numFmtId="0" fontId="20" fillId="2" borderId="3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vertical="top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3" fontId="5" fillId="7" borderId="12" xfId="0" applyNumberFormat="1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49" fontId="0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10" fillId="0" borderId="1" xfId="0" applyFont="1" applyBorder="1" applyAlignment="1">
      <alignment vertical="top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3" fontId="26" fillId="0" borderId="0" xfId="18" applyNumberFormat="1" applyFont="1" applyAlignment="1">
      <alignment vertical="center"/>
      <protection/>
    </xf>
    <xf numFmtId="0" fontId="17" fillId="0" borderId="43" xfId="18" applyFont="1" applyBorder="1" applyAlignment="1">
      <alignment horizontal="center" vertical="center" wrapText="1"/>
      <protection/>
    </xf>
    <xf numFmtId="0" fontId="17" fillId="0" borderId="43" xfId="18" applyFont="1" applyBorder="1" applyAlignment="1">
      <alignment horizontal="center" vertical="center" textRotation="90" wrapText="1"/>
      <protection/>
    </xf>
    <xf numFmtId="3" fontId="17" fillId="0" borderId="43" xfId="18" applyNumberFormat="1" applyFont="1" applyBorder="1" applyAlignment="1">
      <alignment horizontal="center" vertical="center" wrapText="1"/>
      <protection/>
    </xf>
    <xf numFmtId="3" fontId="27" fillId="0" borderId="0" xfId="18" applyNumberFormat="1" applyFont="1" applyAlignment="1">
      <alignment horizontal="center" vertical="center" wrapText="1"/>
      <protection/>
    </xf>
    <xf numFmtId="3" fontId="28" fillId="0" borderId="0" xfId="18" applyNumberFormat="1" applyFont="1" applyAlignment="1">
      <alignment horizontal="right"/>
      <protection/>
    </xf>
    <xf numFmtId="0" fontId="30" fillId="0" borderId="42" xfId="18" applyFont="1" applyBorder="1" applyAlignment="1">
      <alignment horizontal="center" vertical="center"/>
      <protection/>
    </xf>
    <xf numFmtId="0" fontId="30" fillId="0" borderId="42" xfId="18" applyFont="1" applyBorder="1" applyAlignment="1">
      <alignment horizontal="center" vertical="center" wrapText="1"/>
      <protection/>
    </xf>
    <xf numFmtId="3" fontId="30" fillId="0" borderId="42" xfId="18" applyNumberFormat="1" applyFont="1" applyBorder="1" applyAlignment="1">
      <alignment horizontal="center" vertical="center"/>
      <protection/>
    </xf>
    <xf numFmtId="3" fontId="26" fillId="0" borderId="44" xfId="18" applyNumberFormat="1" applyFont="1" applyBorder="1" applyAlignment="1">
      <alignment vertical="center"/>
      <protection/>
    </xf>
    <xf numFmtId="3" fontId="26" fillId="0" borderId="45" xfId="18" applyNumberFormat="1" applyFont="1" applyBorder="1" applyAlignment="1">
      <alignment vertical="center"/>
      <protection/>
    </xf>
    <xf numFmtId="3" fontId="0" fillId="0" borderId="44" xfId="18" applyNumberFormat="1" applyFont="1" applyBorder="1" applyAlignment="1">
      <alignment vertical="center"/>
      <protection/>
    </xf>
    <xf numFmtId="3" fontId="0" fillId="0" borderId="45" xfId="18" applyNumberFormat="1" applyFont="1" applyBorder="1" applyAlignment="1">
      <alignment vertical="center"/>
      <protection/>
    </xf>
    <xf numFmtId="3" fontId="26" fillId="0" borderId="46" xfId="18" applyNumberFormat="1" applyFont="1" applyBorder="1" applyAlignment="1">
      <alignment vertical="center"/>
      <protection/>
    </xf>
    <xf numFmtId="0" fontId="26" fillId="0" borderId="0" xfId="18" applyFont="1" applyAlignment="1">
      <alignment vertical="center"/>
      <protection/>
    </xf>
    <xf numFmtId="0" fontId="26" fillId="0" borderId="0" xfId="18" applyFont="1" applyAlignment="1">
      <alignment horizontal="center" vertical="center"/>
      <protection/>
    </xf>
    <xf numFmtId="0" fontId="26" fillId="0" borderId="0" xfId="18" applyFont="1" applyAlignment="1">
      <alignment horizontal="center" vertical="center" textRotation="90"/>
      <protection/>
    </xf>
    <xf numFmtId="0" fontId="26" fillId="0" borderId="0" xfId="18" applyFont="1" applyAlignment="1">
      <alignment vertical="center" wrapText="1"/>
      <protection/>
    </xf>
    <xf numFmtId="0" fontId="29" fillId="9" borderId="42" xfId="18" applyFont="1" applyFill="1" applyBorder="1" applyAlignment="1">
      <alignment horizontal="center" vertical="center" wrapText="1"/>
      <protection/>
    </xf>
    <xf numFmtId="3" fontId="29" fillId="9" borderId="42" xfId="18" applyNumberFormat="1" applyFont="1" applyFill="1" applyBorder="1" applyAlignment="1">
      <alignment horizontal="center" vertical="center" wrapText="1"/>
      <protection/>
    </xf>
    <xf numFmtId="0" fontId="31" fillId="10" borderId="47" xfId="18" applyFont="1" applyFill="1" applyBorder="1">
      <alignment/>
      <protection/>
    </xf>
    <xf numFmtId="0" fontId="32" fillId="10" borderId="44" xfId="18" applyFont="1" applyFill="1" applyBorder="1">
      <alignment/>
      <protection/>
    </xf>
    <xf numFmtId="0" fontId="32" fillId="10" borderId="44" xfId="18" applyFont="1" applyFill="1" applyBorder="1" applyAlignment="1">
      <alignment wrapText="1"/>
      <protection/>
    </xf>
    <xf numFmtId="0" fontId="32" fillId="10" borderId="45" xfId="18" applyFont="1" applyFill="1" applyBorder="1">
      <alignment/>
      <protection/>
    </xf>
    <xf numFmtId="0" fontId="31" fillId="10" borderId="48" xfId="18" applyFont="1" applyFill="1" applyBorder="1">
      <alignment/>
      <protection/>
    </xf>
    <xf numFmtId="0" fontId="25" fillId="10" borderId="47" xfId="18" applyFont="1" applyFill="1" applyBorder="1">
      <alignment/>
      <protection/>
    </xf>
    <xf numFmtId="0" fontId="9" fillId="10" borderId="44" xfId="18" applyFont="1" applyFill="1" applyBorder="1">
      <alignment/>
      <protection/>
    </xf>
    <xf numFmtId="0" fontId="9" fillId="10" borderId="44" xfId="18" applyFont="1" applyFill="1" applyBorder="1" applyAlignment="1">
      <alignment wrapText="1"/>
      <protection/>
    </xf>
    <xf numFmtId="0" fontId="9" fillId="10" borderId="45" xfId="18" applyFont="1" applyFill="1" applyBorder="1">
      <alignment/>
      <protection/>
    </xf>
    <xf numFmtId="0" fontId="32" fillId="10" borderId="46" xfId="18" applyFont="1" applyFill="1" applyBorder="1">
      <alignment/>
      <protection/>
    </xf>
    <xf numFmtId="0" fontId="31" fillId="10" borderId="49" xfId="18" applyFont="1" applyFill="1" applyBorder="1">
      <alignment/>
      <protection/>
    </xf>
    <xf numFmtId="0" fontId="32" fillId="10" borderId="50" xfId="18" applyFont="1" applyFill="1" applyBorder="1">
      <alignment/>
      <protection/>
    </xf>
    <xf numFmtId="3" fontId="29" fillId="0" borderId="47" xfId="18" applyNumberFormat="1" applyFont="1" applyBorder="1" applyAlignment="1">
      <alignment vertical="center"/>
      <protection/>
    </xf>
    <xf numFmtId="0" fontId="0" fillId="0" borderId="51" xfId="0" applyBorder="1" applyAlignment="1">
      <alignment/>
    </xf>
    <xf numFmtId="49" fontId="30" fillId="0" borderId="42" xfId="18" applyNumberFormat="1" applyFont="1" applyBorder="1" applyAlignment="1">
      <alignment horizontal="center" vertical="center"/>
      <protection/>
    </xf>
    <xf numFmtId="49" fontId="30" fillId="0" borderId="42" xfId="18" applyNumberFormat="1" applyFont="1" applyBorder="1" applyAlignment="1">
      <alignment horizontal="center" vertical="center" wrapText="1"/>
      <protection/>
    </xf>
    <xf numFmtId="49" fontId="30" fillId="0" borderId="49" xfId="18" applyNumberFormat="1" applyFont="1" applyBorder="1" applyAlignment="1">
      <alignment horizontal="center" vertical="center"/>
      <protection/>
    </xf>
    <xf numFmtId="0" fontId="26" fillId="0" borderId="0" xfId="18" applyFont="1">
      <alignment/>
      <protection/>
    </xf>
    <xf numFmtId="0" fontId="28" fillId="0" borderId="0" xfId="18" applyFont="1" applyAlignment="1">
      <alignment horizontal="right"/>
      <protection/>
    </xf>
    <xf numFmtId="0" fontId="29" fillId="9" borderId="52" xfId="18" applyFont="1" applyFill="1" applyBorder="1" applyAlignment="1">
      <alignment horizontal="center" vertical="center" wrapText="1"/>
      <protection/>
    </xf>
    <xf numFmtId="0" fontId="31" fillId="10" borderId="44" xfId="18" applyFont="1" applyFill="1" applyBorder="1">
      <alignment/>
      <protection/>
    </xf>
    <xf numFmtId="0" fontId="32" fillId="0" borderId="42" xfId="18" applyFont="1" applyFill="1" applyBorder="1" applyAlignment="1">
      <alignment horizontal="center" vertical="center"/>
      <protection/>
    </xf>
    <xf numFmtId="0" fontId="32" fillId="0" borderId="42" xfId="18" applyFont="1" applyFill="1" applyBorder="1" applyAlignment="1">
      <alignment horizontal="center" vertical="center" wrapText="1"/>
      <protection/>
    </xf>
    <xf numFmtId="3" fontId="32" fillId="0" borderId="42" xfId="18" applyNumberFormat="1" applyFont="1" applyFill="1" applyBorder="1" applyAlignment="1">
      <alignment horizontal="center" vertical="center" wrapText="1"/>
      <protection/>
    </xf>
    <xf numFmtId="0" fontId="32" fillId="0" borderId="49" xfId="18" applyFont="1" applyFill="1" applyBorder="1" applyAlignment="1">
      <alignment horizontal="center" vertical="center" wrapText="1"/>
      <protection/>
    </xf>
    <xf numFmtId="0" fontId="32" fillId="0" borderId="53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26" fillId="2" borderId="49" xfId="18" applyNumberFormat="1" applyFont="1" applyFill="1" applyBorder="1" applyAlignment="1">
      <alignment vertical="center"/>
      <protection/>
    </xf>
    <xf numFmtId="3" fontId="29" fillId="0" borderId="42" xfId="18" applyNumberFormat="1" applyFont="1" applyBorder="1" applyAlignment="1">
      <alignment vertical="center"/>
      <protection/>
    </xf>
    <xf numFmtId="3" fontId="29" fillId="2" borderId="49" xfId="18" applyNumberFormat="1" applyFont="1" applyFill="1" applyBorder="1" applyAlignment="1">
      <alignment vertical="center"/>
      <protection/>
    </xf>
    <xf numFmtId="3" fontId="0" fillId="0" borderId="51" xfId="0" applyNumberFormat="1" applyBorder="1" applyAlignment="1">
      <alignment/>
    </xf>
    <xf numFmtId="3" fontId="0" fillId="0" borderId="0" xfId="0" applyNumberFormat="1" applyAlignment="1">
      <alignment/>
    </xf>
    <xf numFmtId="0" fontId="32" fillId="0" borderId="54" xfId="18" applyFont="1" applyFill="1" applyBorder="1" applyAlignment="1">
      <alignment horizontal="center" vertical="center" wrapText="1"/>
      <protection/>
    </xf>
    <xf numFmtId="3" fontId="26" fillId="2" borderId="47" xfId="18" applyNumberFormat="1" applyFont="1" applyFill="1" applyBorder="1">
      <alignment/>
      <protection/>
    </xf>
    <xf numFmtId="3" fontId="32" fillId="0" borderId="42" xfId="18" applyNumberFormat="1" applyFont="1" applyFill="1" applyBorder="1" applyAlignment="1">
      <alignment horizontal="center" vertical="center" wrapText="1"/>
      <protection/>
    </xf>
    <xf numFmtId="3" fontId="29" fillId="0" borderId="55" xfId="18" applyNumberFormat="1" applyFont="1" applyBorder="1" applyAlignment="1">
      <alignment vertical="center"/>
      <protection/>
    </xf>
    <xf numFmtId="3" fontId="29" fillId="2" borderId="47" xfId="18" applyNumberFormat="1" applyFont="1" applyFill="1" applyBorder="1">
      <alignment/>
      <protection/>
    </xf>
    <xf numFmtId="0" fontId="32" fillId="0" borderId="50" xfId="18" applyFont="1" applyFill="1" applyBorder="1" applyAlignment="1">
      <alignment horizontal="center" vertical="center"/>
      <protection/>
    </xf>
    <xf numFmtId="0" fontId="32" fillId="0" borderId="50" xfId="18" applyFont="1" applyFill="1" applyBorder="1" applyAlignment="1">
      <alignment horizontal="center" vertical="center" wrapText="1"/>
      <protection/>
    </xf>
    <xf numFmtId="49" fontId="30" fillId="0" borderId="50" xfId="18" applyNumberFormat="1" applyFont="1" applyBorder="1" applyAlignment="1">
      <alignment horizontal="center" vertical="center"/>
      <protection/>
    </xf>
    <xf numFmtId="49" fontId="30" fillId="0" borderId="50" xfId="18" applyNumberFormat="1" applyFont="1" applyBorder="1" applyAlignment="1">
      <alignment horizontal="center" vertical="center" wrapText="1"/>
      <protection/>
    </xf>
    <xf numFmtId="3" fontId="26" fillId="2" borderId="54" xfId="18" applyNumberFormat="1" applyFont="1" applyFill="1" applyBorder="1" applyAlignment="1">
      <alignment vertical="center"/>
      <protection/>
    </xf>
    <xf numFmtId="0" fontId="4" fillId="7" borderId="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7" borderId="8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7" borderId="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6" fillId="0" borderId="49" xfId="18" applyFont="1" applyBorder="1" applyAlignment="1">
      <alignment horizontal="center" vertical="center"/>
      <protection/>
    </xf>
    <xf numFmtId="0" fontId="26" fillId="0" borderId="57" xfId="18" applyFont="1" applyBorder="1" applyAlignment="1">
      <alignment horizontal="center" vertical="center"/>
      <protection/>
    </xf>
    <xf numFmtId="0" fontId="26" fillId="0" borderId="50" xfId="18" applyFont="1" applyBorder="1" applyAlignment="1">
      <alignment horizontal="center" vertical="center"/>
      <protection/>
    </xf>
    <xf numFmtId="0" fontId="26" fillId="0" borderId="42" xfId="18" applyFont="1" applyBorder="1" applyAlignment="1">
      <alignment horizontal="center" vertical="top"/>
      <protection/>
    </xf>
    <xf numFmtId="0" fontId="26" fillId="0" borderId="42" xfId="18" applyFont="1" applyBorder="1" applyAlignment="1">
      <alignment horizontal="center" vertical="center"/>
      <protection/>
    </xf>
    <xf numFmtId="0" fontId="26" fillId="0" borderId="49" xfId="18" applyFont="1" applyBorder="1" applyAlignment="1">
      <alignment horizontal="center" vertical="center" textRotation="90"/>
      <protection/>
    </xf>
    <xf numFmtId="0" fontId="26" fillId="0" borderId="57" xfId="18" applyFont="1" applyBorder="1" applyAlignment="1">
      <alignment horizontal="center" vertical="center" textRotation="90"/>
      <protection/>
    </xf>
    <xf numFmtId="0" fontId="26" fillId="0" borderId="50" xfId="18" applyFont="1" applyBorder="1" applyAlignment="1">
      <alignment horizontal="center" vertical="center" textRotation="90"/>
      <protection/>
    </xf>
    <xf numFmtId="0" fontId="29" fillId="9" borderId="42" xfId="18" applyFont="1" applyFill="1" applyBorder="1" applyAlignment="1">
      <alignment horizontal="center" vertical="center" wrapText="1"/>
      <protection/>
    </xf>
    <xf numFmtId="3" fontId="29" fillId="9" borderId="42" xfId="18" applyNumberFormat="1" applyFont="1" applyFill="1" applyBorder="1" applyAlignment="1">
      <alignment horizontal="center" vertical="center" wrapText="1"/>
      <protection/>
    </xf>
    <xf numFmtId="0" fontId="26" fillId="0" borderId="49" xfId="18" applyFont="1" applyBorder="1" applyAlignment="1">
      <alignment horizontal="center" vertical="center" wrapText="1"/>
      <protection/>
    </xf>
    <xf numFmtId="0" fontId="26" fillId="0" borderId="57" xfId="18" applyFont="1" applyBorder="1" applyAlignment="1">
      <alignment horizontal="center" vertical="center" wrapText="1"/>
      <protection/>
    </xf>
    <xf numFmtId="0" fontId="26" fillId="0" borderId="50" xfId="18" applyFont="1" applyBorder="1" applyAlignment="1">
      <alignment horizontal="center" vertical="center" wrapText="1"/>
      <protection/>
    </xf>
    <xf numFmtId="3" fontId="26" fillId="0" borderId="42" xfId="18" applyNumberFormat="1" applyFont="1" applyBorder="1" applyAlignment="1">
      <alignment vertical="center"/>
      <protection/>
    </xf>
    <xf numFmtId="0" fontId="26" fillId="0" borderId="42" xfId="18" applyFont="1" applyBorder="1" applyAlignment="1">
      <alignment horizontal="center" vertical="center" textRotation="90"/>
      <protection/>
    </xf>
    <xf numFmtId="0" fontId="17" fillId="0" borderId="0" xfId="18" applyFont="1" applyBorder="1" applyAlignment="1">
      <alignment horizontal="center" vertical="center" wrapText="1"/>
      <protection/>
    </xf>
    <xf numFmtId="0" fontId="29" fillId="9" borderId="42" xfId="18" applyFont="1" applyFill="1" applyBorder="1" applyAlignment="1">
      <alignment horizontal="center" vertical="center"/>
      <protection/>
    </xf>
    <xf numFmtId="0" fontId="0" fillId="0" borderId="42" xfId="18" applyFont="1" applyBorder="1" applyAlignment="1">
      <alignment horizontal="center" vertical="top"/>
      <protection/>
    </xf>
    <xf numFmtId="0" fontId="0" fillId="0" borderId="42" xfId="18" applyFont="1" applyBorder="1" applyAlignment="1">
      <alignment horizontal="center" vertical="center"/>
      <protection/>
    </xf>
    <xf numFmtId="0" fontId="0" fillId="0" borderId="42" xfId="18" applyFont="1" applyBorder="1" applyAlignment="1">
      <alignment horizontal="center" vertical="center" textRotation="90"/>
      <protection/>
    </xf>
    <xf numFmtId="0" fontId="26" fillId="0" borderId="50" xfId="18" applyFont="1" applyBorder="1" applyAlignment="1">
      <alignment horizontal="center" vertical="top"/>
      <protection/>
    </xf>
    <xf numFmtId="0" fontId="26" fillId="0" borderId="42" xfId="18" applyFont="1" applyBorder="1" applyAlignment="1">
      <alignment horizontal="center" vertical="center" wrapText="1"/>
      <protection/>
    </xf>
    <xf numFmtId="0" fontId="26" fillId="0" borderId="54" xfId="18" applyFont="1" applyBorder="1" applyAlignment="1">
      <alignment horizontal="center" vertical="top"/>
      <protection/>
    </xf>
    <xf numFmtId="0" fontId="26" fillId="0" borderId="54" xfId="18" applyFont="1" applyBorder="1" applyAlignment="1">
      <alignment horizontal="center" vertical="center"/>
      <protection/>
    </xf>
    <xf numFmtId="0" fontId="26" fillId="0" borderId="54" xfId="18" applyFont="1" applyBorder="1" applyAlignment="1">
      <alignment horizontal="center" vertical="center" textRotation="90"/>
      <protection/>
    </xf>
    <xf numFmtId="0" fontId="26" fillId="0" borderId="54" xfId="18" applyFont="1" applyBorder="1" applyAlignment="1">
      <alignment horizontal="center" vertical="center" wrapText="1"/>
      <protection/>
    </xf>
    <xf numFmtId="0" fontId="26" fillId="0" borderId="58" xfId="18" applyFont="1" applyBorder="1" applyAlignment="1">
      <alignment horizontal="center" vertical="center" wrapText="1"/>
      <protection/>
    </xf>
    <xf numFmtId="0" fontId="26" fillId="0" borderId="58" xfId="18" applyFont="1" applyBorder="1" applyAlignment="1">
      <alignment horizontal="center" vertical="center"/>
      <protection/>
    </xf>
    <xf numFmtId="3" fontId="26" fillId="0" borderId="54" xfId="18" applyNumberFormat="1" applyFont="1" applyBorder="1" applyAlignment="1">
      <alignment vertical="center"/>
      <protection/>
    </xf>
    <xf numFmtId="0" fontId="26" fillId="0" borderId="42" xfId="18" applyFont="1" applyBorder="1" applyAlignment="1">
      <alignment vertical="center" wrapText="1"/>
      <protection/>
    </xf>
    <xf numFmtId="0" fontId="26" fillId="0" borderId="59" xfId="18" applyFont="1" applyBorder="1" applyAlignment="1">
      <alignment horizontal="center" vertical="top"/>
      <protection/>
    </xf>
    <xf numFmtId="0" fontId="26" fillId="0" borderId="1" xfId="18" applyFont="1" applyBorder="1" applyAlignment="1">
      <alignment horizontal="center" vertical="center"/>
      <protection/>
    </xf>
    <xf numFmtId="0" fontId="26" fillId="0" borderId="1" xfId="18" applyFont="1" applyBorder="1" applyAlignment="1">
      <alignment horizontal="center" vertical="center" textRotation="90"/>
      <protection/>
    </xf>
    <xf numFmtId="0" fontId="26" fillId="0" borderId="41" xfId="18" applyFont="1" applyBorder="1" applyAlignment="1">
      <alignment horizontal="center" vertical="center" wrapText="1"/>
      <protection/>
    </xf>
    <xf numFmtId="0" fontId="26" fillId="0" borderId="41" xfId="18" applyFont="1" applyBorder="1" applyAlignment="1">
      <alignment vertical="center" wrapText="1"/>
      <protection/>
    </xf>
    <xf numFmtId="0" fontId="26" fillId="0" borderId="60" xfId="18" applyFont="1" applyBorder="1" applyAlignment="1">
      <alignment horizontal="center" vertical="center" wrapText="1"/>
      <protection/>
    </xf>
    <xf numFmtId="0" fontId="26" fillId="0" borderId="61" xfId="18" applyFont="1" applyBorder="1" applyAlignment="1">
      <alignment horizontal="center" vertical="center" wrapText="1"/>
      <protection/>
    </xf>
    <xf numFmtId="0" fontId="26" fillId="0" borderId="0" xfId="18" applyFont="1" applyAlignment="1">
      <alignment vertical="center" wrapText="1"/>
      <protection/>
    </xf>
    <xf numFmtId="0" fontId="26" fillId="0" borderId="62" xfId="18" applyFont="1" applyBorder="1" applyAlignment="1">
      <alignment horizontal="center"/>
      <protection/>
    </xf>
    <xf numFmtId="0" fontId="32" fillId="0" borderId="49" xfId="18" applyFont="1" applyBorder="1" applyAlignment="1">
      <alignment horizontal="center" vertical="center" wrapText="1"/>
      <protection/>
    </xf>
    <xf numFmtId="0" fontId="32" fillId="0" borderId="57" xfId="18" applyFont="1" applyBorder="1" applyAlignment="1">
      <alignment horizontal="center" vertical="center" wrapText="1"/>
      <protection/>
    </xf>
    <xf numFmtId="0" fontId="32" fillId="0" borderId="50" xfId="18" applyFont="1" applyBorder="1" applyAlignment="1">
      <alignment horizontal="center" vertical="center" wrapText="1"/>
      <protection/>
    </xf>
    <xf numFmtId="3" fontId="26" fillId="0" borderId="49" xfId="18" applyNumberFormat="1" applyFont="1" applyBorder="1" applyAlignment="1">
      <alignment vertical="center"/>
      <protection/>
    </xf>
    <xf numFmtId="3" fontId="26" fillId="0" borderId="57" xfId="18" applyNumberFormat="1" applyFont="1" applyBorder="1" applyAlignment="1">
      <alignment vertical="center"/>
      <protection/>
    </xf>
    <xf numFmtId="3" fontId="26" fillId="0" borderId="50" xfId="18" applyNumberFormat="1" applyFont="1" applyBorder="1" applyAlignment="1">
      <alignment vertical="center"/>
      <protection/>
    </xf>
    <xf numFmtId="0" fontId="32" fillId="0" borderId="41" xfId="18" applyFont="1" applyBorder="1" applyAlignment="1">
      <alignment horizontal="center" vertical="center" wrapText="1"/>
      <protection/>
    </xf>
    <xf numFmtId="0" fontId="32" fillId="0" borderId="60" xfId="18" applyFont="1" applyBorder="1" applyAlignment="1">
      <alignment horizontal="center" vertical="center" wrapText="1"/>
      <protection/>
    </xf>
    <xf numFmtId="0" fontId="32" fillId="0" borderId="42" xfId="18" applyFont="1" applyBorder="1" applyAlignment="1">
      <alignment horizontal="center" vertical="center" wrapText="1"/>
      <protection/>
    </xf>
    <xf numFmtId="0" fontId="26" fillId="0" borderId="58" xfId="18" applyFont="1" applyBorder="1" applyAlignment="1">
      <alignment horizontal="center" vertical="center" textRotation="90"/>
      <protection/>
    </xf>
    <xf numFmtId="0" fontId="32" fillId="0" borderId="54" xfId="18" applyFont="1" applyBorder="1" applyAlignment="1">
      <alignment horizontal="center" vertical="center" wrapText="1"/>
      <protection/>
    </xf>
    <xf numFmtId="0" fontId="29" fillId="9" borderId="52" xfId="18" applyFont="1" applyFill="1" applyBorder="1" applyAlignment="1">
      <alignment horizontal="center" vertical="center" wrapText="1"/>
      <protection/>
    </xf>
    <xf numFmtId="0" fontId="17" fillId="0" borderId="43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Inwestycje  2008 - Przemek - z dnia 14.11.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view="pageBreakPreview" zoomScale="75" zoomScaleNormal="75" zoomScaleSheetLayoutView="75" workbookViewId="0" topLeftCell="A127">
      <selection activeCell="D73" sqref="D73"/>
    </sheetView>
  </sheetViews>
  <sheetFormatPr defaultColWidth="9.00390625" defaultRowHeight="12.75"/>
  <cols>
    <col min="1" max="1" width="7.25390625" style="0" customWidth="1"/>
    <col min="2" max="2" width="10.00390625" style="0" customWidth="1"/>
    <col min="3" max="3" width="8.875" style="0" customWidth="1"/>
    <col min="4" max="4" width="51.00390625" style="0" customWidth="1"/>
    <col min="5" max="5" width="17.25390625" style="0" customWidth="1"/>
    <col min="6" max="6" width="15.00390625" style="0" customWidth="1"/>
    <col min="7" max="7" width="16.125" style="0" customWidth="1"/>
  </cols>
  <sheetData>
    <row r="2" spans="1:7" ht="18">
      <c r="A2" s="549" t="s">
        <v>193</v>
      </c>
      <c r="B2" s="550"/>
      <c r="C2" s="550"/>
      <c r="D2" s="550"/>
      <c r="E2" s="550"/>
      <c r="F2" s="550"/>
      <c r="G2" s="550"/>
    </row>
    <row r="3" spans="2:4" ht="18">
      <c r="B3" s="2"/>
      <c r="C3" s="2"/>
      <c r="D3" s="2"/>
    </row>
    <row r="4" ht="12.75">
      <c r="E4" s="13" t="s">
        <v>24</v>
      </c>
    </row>
    <row r="5" spans="1:7" s="25" customFormat="1" ht="24.75" customHeight="1">
      <c r="A5" s="551" t="s">
        <v>1</v>
      </c>
      <c r="B5" s="553" t="s">
        <v>2</v>
      </c>
      <c r="C5" s="551" t="s">
        <v>47</v>
      </c>
      <c r="D5" s="555" t="s">
        <v>42</v>
      </c>
      <c r="E5" s="544" t="s">
        <v>95</v>
      </c>
      <c r="F5" s="547" t="s">
        <v>29</v>
      </c>
      <c r="G5" s="548"/>
    </row>
    <row r="6" spans="1:7" s="25" customFormat="1" ht="28.5" customHeight="1">
      <c r="A6" s="552"/>
      <c r="B6" s="554"/>
      <c r="C6" s="545"/>
      <c r="D6" s="543"/>
      <c r="E6" s="545"/>
      <c r="F6" s="447" t="s">
        <v>93</v>
      </c>
      <c r="G6" s="448" t="s">
        <v>94</v>
      </c>
    </row>
    <row r="7" spans="1:7" s="30" customFormat="1" ht="10.5" customHeight="1">
      <c r="A7" s="51">
        <v>1</v>
      </c>
      <c r="B7" s="70">
        <v>2</v>
      </c>
      <c r="C7" s="51">
        <v>3</v>
      </c>
      <c r="D7" s="68">
        <v>4</v>
      </c>
      <c r="E7" s="51">
        <v>5</v>
      </c>
      <c r="F7" s="68">
        <v>6</v>
      </c>
      <c r="G7" s="51">
        <v>7</v>
      </c>
    </row>
    <row r="8" spans="1:7" s="386" customFormat="1" ht="19.5" customHeight="1">
      <c r="A8" s="380" t="s">
        <v>74</v>
      </c>
      <c r="B8" s="381"/>
      <c r="C8" s="382"/>
      <c r="D8" s="383" t="s">
        <v>75</v>
      </c>
      <c r="E8" s="384">
        <f>SUM(E9,)</f>
        <v>88000</v>
      </c>
      <c r="F8" s="385">
        <f>SUM(F9,)</f>
        <v>88000</v>
      </c>
      <c r="G8" s="384">
        <f>SUM(G9,)</f>
        <v>0</v>
      </c>
    </row>
    <row r="9" spans="1:7" s="30" customFormat="1" ht="30" customHeight="1">
      <c r="A9" s="207"/>
      <c r="B9" s="208" t="s">
        <v>89</v>
      </c>
      <c r="C9" s="209"/>
      <c r="D9" s="210" t="s">
        <v>103</v>
      </c>
      <c r="E9" s="211">
        <f>SUM(E10:E10)</f>
        <v>88000</v>
      </c>
      <c r="F9" s="212">
        <f>SUM(F10:F10)</f>
        <v>88000</v>
      </c>
      <c r="G9" s="213">
        <f>SUM(G10:G10)</f>
        <v>0</v>
      </c>
    </row>
    <row r="10" spans="1:7" s="30" customFormat="1" ht="57.75" customHeight="1">
      <c r="A10" s="214"/>
      <c r="B10" s="215"/>
      <c r="C10" s="216">
        <v>2110</v>
      </c>
      <c r="D10" s="217" t="s">
        <v>113</v>
      </c>
      <c r="E10" s="218">
        <v>88000</v>
      </c>
      <c r="F10" s="219">
        <v>88000</v>
      </c>
      <c r="G10" s="220"/>
    </row>
    <row r="11" spans="1:7" s="30" customFormat="1" ht="19.5" customHeight="1">
      <c r="A11" s="221"/>
      <c r="B11" s="222"/>
      <c r="C11" s="223"/>
      <c r="D11" s="224"/>
      <c r="E11" s="225"/>
      <c r="F11" s="226"/>
      <c r="G11" s="225"/>
    </row>
    <row r="12" spans="1:7" s="386" customFormat="1" ht="19.5" customHeight="1">
      <c r="A12" s="387" t="s">
        <v>96</v>
      </c>
      <c r="B12" s="388"/>
      <c r="C12" s="389"/>
      <c r="D12" s="383" t="s">
        <v>104</v>
      </c>
      <c r="E12" s="384">
        <f aca="true" t="shared" si="0" ref="E12:G13">SUM(E13)</f>
        <v>130900</v>
      </c>
      <c r="F12" s="385">
        <f t="shared" si="0"/>
        <v>130900</v>
      </c>
      <c r="G12" s="384">
        <f t="shared" si="0"/>
        <v>0</v>
      </c>
    </row>
    <row r="13" spans="1:7" s="30" customFormat="1" ht="19.5" customHeight="1">
      <c r="A13" s="227"/>
      <c r="B13" s="228" t="s">
        <v>97</v>
      </c>
      <c r="C13" s="229"/>
      <c r="D13" s="230" t="s">
        <v>105</v>
      </c>
      <c r="E13" s="213">
        <f t="shared" si="0"/>
        <v>130900</v>
      </c>
      <c r="F13" s="231">
        <f t="shared" si="0"/>
        <v>130900</v>
      </c>
      <c r="G13" s="213">
        <f t="shared" si="0"/>
        <v>0</v>
      </c>
    </row>
    <row r="14" spans="1:7" s="30" customFormat="1" ht="59.25" customHeight="1">
      <c r="A14" s="232"/>
      <c r="B14" s="233"/>
      <c r="C14" s="216">
        <v>2460</v>
      </c>
      <c r="D14" s="217" t="s">
        <v>123</v>
      </c>
      <c r="E14" s="218">
        <v>130900</v>
      </c>
      <c r="F14" s="219">
        <v>130900</v>
      </c>
      <c r="G14" s="220">
        <v>0</v>
      </c>
    </row>
    <row r="15" spans="1:7" s="30" customFormat="1" ht="19.5" customHeight="1">
      <c r="A15" s="234"/>
      <c r="B15" s="222"/>
      <c r="C15" s="235"/>
      <c r="D15" s="224"/>
      <c r="E15" s="225"/>
      <c r="F15" s="226"/>
      <c r="G15" s="225"/>
    </row>
    <row r="16" spans="1:7" s="386" customFormat="1" ht="19.5" customHeight="1">
      <c r="A16" s="390" t="s">
        <v>101</v>
      </c>
      <c r="B16" s="391"/>
      <c r="C16" s="392"/>
      <c r="D16" s="383" t="s">
        <v>76</v>
      </c>
      <c r="E16" s="393">
        <f>SUM(E17)</f>
        <v>64140</v>
      </c>
      <c r="F16" s="394">
        <f>SUM(F17)</f>
        <v>64140</v>
      </c>
      <c r="G16" s="393">
        <f>SUM(G17)</f>
        <v>0</v>
      </c>
    </row>
    <row r="17" spans="1:7" s="30" customFormat="1" ht="19.5" customHeight="1">
      <c r="A17" s="227"/>
      <c r="B17" s="228" t="s">
        <v>102</v>
      </c>
      <c r="C17" s="229"/>
      <c r="D17" s="236" t="s">
        <v>106</v>
      </c>
      <c r="E17" s="213">
        <f>SUM(E19,E18)</f>
        <v>64140</v>
      </c>
      <c r="F17" s="231">
        <f>SUM(F19,F18)</f>
        <v>64140</v>
      </c>
      <c r="G17" s="213">
        <f>SUM(G19)</f>
        <v>0</v>
      </c>
    </row>
    <row r="18" spans="1:7" s="30" customFormat="1" ht="19.5" customHeight="1">
      <c r="A18" s="237"/>
      <c r="B18" s="238"/>
      <c r="C18" s="239" t="s">
        <v>50</v>
      </c>
      <c r="D18" s="240" t="s">
        <v>71</v>
      </c>
      <c r="E18" s="220">
        <v>64000</v>
      </c>
      <c r="F18" s="241">
        <v>64000</v>
      </c>
      <c r="G18" s="283"/>
    </row>
    <row r="19" spans="1:7" s="30" customFormat="1" ht="19.5" customHeight="1">
      <c r="A19" s="232"/>
      <c r="B19" s="233"/>
      <c r="C19" s="239" t="s">
        <v>59</v>
      </c>
      <c r="D19" s="240" t="s">
        <v>61</v>
      </c>
      <c r="E19" s="220">
        <v>140</v>
      </c>
      <c r="F19" s="241">
        <v>140</v>
      </c>
      <c r="G19" s="220">
        <v>0</v>
      </c>
    </row>
    <row r="20" spans="1:7" s="30" customFormat="1" ht="19.5" customHeight="1">
      <c r="A20" s="234"/>
      <c r="B20" s="222"/>
      <c r="C20" s="235"/>
      <c r="D20" s="224"/>
      <c r="E20" s="225"/>
      <c r="F20" s="226"/>
      <c r="G20" s="225"/>
    </row>
    <row r="21" spans="1:7" s="386" customFormat="1" ht="19.5" customHeight="1">
      <c r="A21" s="395">
        <v>700</v>
      </c>
      <c r="B21" s="396"/>
      <c r="C21" s="397"/>
      <c r="D21" s="383" t="s">
        <v>46</v>
      </c>
      <c r="E21" s="393">
        <f>SUM(E22)</f>
        <v>1354379</v>
      </c>
      <c r="F21" s="394">
        <f>SUM(F22)</f>
        <v>482379</v>
      </c>
      <c r="G21" s="393">
        <f>SUM(G22)</f>
        <v>872000</v>
      </c>
    </row>
    <row r="22" spans="1:7" s="30" customFormat="1" ht="19.5" customHeight="1">
      <c r="A22" s="207"/>
      <c r="B22" s="242">
        <v>70005</v>
      </c>
      <c r="C22" s="243"/>
      <c r="D22" s="236" t="s">
        <v>48</v>
      </c>
      <c r="E22" s="213">
        <f>SUM(E23:E27)</f>
        <v>1354379</v>
      </c>
      <c r="F22" s="231">
        <f>SUM(F23:F27)</f>
        <v>482379</v>
      </c>
      <c r="G22" s="213">
        <f>SUM(G25)</f>
        <v>872000</v>
      </c>
    </row>
    <row r="23" spans="1:7" s="30" customFormat="1" ht="36" customHeight="1">
      <c r="A23" s="214"/>
      <c r="B23" s="233"/>
      <c r="C23" s="244" t="s">
        <v>49</v>
      </c>
      <c r="D23" s="217" t="s">
        <v>70</v>
      </c>
      <c r="E23" s="245">
        <v>2000</v>
      </c>
      <c r="F23" s="246">
        <v>2000</v>
      </c>
      <c r="G23" s="245"/>
    </row>
    <row r="24" spans="1:7" s="30" customFormat="1" ht="78.75" customHeight="1">
      <c r="A24" s="214"/>
      <c r="B24" s="233"/>
      <c r="C24" s="244" t="s">
        <v>51</v>
      </c>
      <c r="D24" s="217" t="s">
        <v>110</v>
      </c>
      <c r="E24" s="245">
        <v>168379</v>
      </c>
      <c r="F24" s="246">
        <v>168379</v>
      </c>
      <c r="G24" s="245"/>
    </row>
    <row r="25" spans="1:7" s="30" customFormat="1" ht="25.5" customHeight="1">
      <c r="A25" s="214"/>
      <c r="B25" s="233"/>
      <c r="C25" s="244" t="s">
        <v>98</v>
      </c>
      <c r="D25" s="247" t="s">
        <v>111</v>
      </c>
      <c r="E25" s="245">
        <v>872000</v>
      </c>
      <c r="F25" s="246"/>
      <c r="G25" s="245">
        <v>872000</v>
      </c>
    </row>
    <row r="26" spans="1:7" s="30" customFormat="1" ht="64.5" customHeight="1">
      <c r="A26" s="214"/>
      <c r="B26" s="233"/>
      <c r="C26" s="244" t="s">
        <v>99</v>
      </c>
      <c r="D26" s="217" t="s">
        <v>113</v>
      </c>
      <c r="E26" s="245">
        <v>267000</v>
      </c>
      <c r="F26" s="246">
        <v>267000</v>
      </c>
      <c r="G26" s="245"/>
    </row>
    <row r="27" spans="1:7" s="30" customFormat="1" ht="44.25" customHeight="1">
      <c r="A27" s="214"/>
      <c r="B27" s="233"/>
      <c r="C27" s="244" t="s">
        <v>112</v>
      </c>
      <c r="D27" s="217" t="s">
        <v>114</v>
      </c>
      <c r="E27" s="245">
        <v>45000</v>
      </c>
      <c r="F27" s="246">
        <v>45000</v>
      </c>
      <c r="G27" s="245"/>
    </row>
    <row r="28" spans="1:7" s="30" customFormat="1" ht="19.5" customHeight="1">
      <c r="A28" s="221"/>
      <c r="B28" s="222"/>
      <c r="C28" s="248"/>
      <c r="D28" s="249"/>
      <c r="E28" s="250"/>
      <c r="F28" s="251"/>
      <c r="G28" s="250"/>
    </row>
    <row r="29" spans="1:7" s="386" customFormat="1" ht="19.5" customHeight="1">
      <c r="A29" s="395">
        <v>710</v>
      </c>
      <c r="B29" s="396"/>
      <c r="C29" s="397"/>
      <c r="D29" s="383" t="s">
        <v>54</v>
      </c>
      <c r="E29" s="393">
        <f>SUM(E30,E33,E37)</f>
        <v>359600</v>
      </c>
      <c r="F29" s="394">
        <f>SUM(F30,F33,F37)</f>
        <v>319600</v>
      </c>
      <c r="G29" s="393">
        <f>SUM(G30,G37)</f>
        <v>40000</v>
      </c>
    </row>
    <row r="30" spans="1:7" s="30" customFormat="1" ht="31.5" customHeight="1">
      <c r="A30" s="207"/>
      <c r="B30" s="252">
        <v>71013</v>
      </c>
      <c r="C30" s="209"/>
      <c r="D30" s="253" t="s">
        <v>197</v>
      </c>
      <c r="E30" s="211">
        <f>SUM(E31)</f>
        <v>56000</v>
      </c>
      <c r="F30" s="212">
        <f>SUM(F31)</f>
        <v>56000</v>
      </c>
      <c r="G30" s="213">
        <f>SUM(G31)</f>
        <v>0</v>
      </c>
    </row>
    <row r="31" spans="1:7" s="30" customFormat="1" ht="56.25" customHeight="1">
      <c r="A31" s="214"/>
      <c r="B31" s="254"/>
      <c r="C31" s="255">
        <v>2110</v>
      </c>
      <c r="D31" s="217" t="s">
        <v>113</v>
      </c>
      <c r="E31" s="245">
        <v>56000</v>
      </c>
      <c r="F31" s="246">
        <v>56000</v>
      </c>
      <c r="G31" s="256"/>
    </row>
    <row r="32" spans="1:7" s="30" customFormat="1" ht="19.5" customHeight="1">
      <c r="A32" s="214"/>
      <c r="B32" s="233"/>
      <c r="C32" s="257"/>
      <c r="D32" s="258"/>
      <c r="E32" s="256"/>
      <c r="F32" s="259"/>
      <c r="G32" s="256"/>
    </row>
    <row r="33" spans="1:7" s="30" customFormat="1" ht="19.5" customHeight="1">
      <c r="A33" s="214"/>
      <c r="B33" s="260">
        <v>71014</v>
      </c>
      <c r="C33" s="261"/>
      <c r="D33" s="262" t="s">
        <v>78</v>
      </c>
      <c r="E33" s="263">
        <f>SUM(E34:E34)</f>
        <v>15000</v>
      </c>
      <c r="F33" s="264">
        <f>SUM(F34:F34)</f>
        <v>15000</v>
      </c>
      <c r="G33" s="263">
        <f>SUM(G34:G34)</f>
        <v>0</v>
      </c>
    </row>
    <row r="34" spans="1:7" s="30" customFormat="1" ht="58.5" customHeight="1">
      <c r="A34" s="214"/>
      <c r="B34" s="233"/>
      <c r="C34" s="216">
        <v>2110</v>
      </c>
      <c r="D34" s="217" t="s">
        <v>113</v>
      </c>
      <c r="E34" s="245">
        <v>15000</v>
      </c>
      <c r="F34" s="246">
        <v>15000</v>
      </c>
      <c r="G34" s="245"/>
    </row>
    <row r="35" spans="1:7" s="30" customFormat="1" ht="18.75" customHeight="1">
      <c r="A35" s="221"/>
      <c r="B35" s="222"/>
      <c r="C35" s="265"/>
      <c r="D35" s="266"/>
      <c r="E35" s="267"/>
      <c r="F35" s="268"/>
      <c r="G35" s="267"/>
    </row>
    <row r="36" spans="1:7" s="78" customFormat="1" ht="15.75" customHeight="1">
      <c r="A36" s="75">
        <v>1</v>
      </c>
      <c r="B36" s="74">
        <v>2</v>
      </c>
      <c r="C36" s="75">
        <v>3</v>
      </c>
      <c r="D36" s="76">
        <v>4</v>
      </c>
      <c r="E36" s="75">
        <v>5</v>
      </c>
      <c r="F36" s="76">
        <v>6</v>
      </c>
      <c r="G36" s="75">
        <v>7</v>
      </c>
    </row>
    <row r="37" spans="1:7" s="30" customFormat="1" ht="19.5" customHeight="1">
      <c r="A37" s="269"/>
      <c r="B37" s="242">
        <v>71015</v>
      </c>
      <c r="C37" s="270"/>
      <c r="D37" s="236" t="s">
        <v>107</v>
      </c>
      <c r="E37" s="271">
        <f>SUM(E38:E39)</f>
        <v>288600</v>
      </c>
      <c r="F37" s="272">
        <f>SUM(F38:F39)</f>
        <v>248600</v>
      </c>
      <c r="G37" s="271">
        <f>SUM(G39:G39)</f>
        <v>40000</v>
      </c>
    </row>
    <row r="38" spans="1:7" s="30" customFormat="1" ht="56.25" customHeight="1">
      <c r="A38" s="214"/>
      <c r="B38" s="260"/>
      <c r="C38" s="257">
        <v>2110</v>
      </c>
      <c r="D38" s="273" t="s">
        <v>113</v>
      </c>
      <c r="E38" s="256">
        <v>248600</v>
      </c>
      <c r="F38" s="259">
        <v>248600</v>
      </c>
      <c r="G38" s="256"/>
    </row>
    <row r="39" spans="1:7" s="30" customFormat="1" ht="63.75" customHeight="1">
      <c r="A39" s="214"/>
      <c r="B39" s="233"/>
      <c r="C39" s="274">
        <v>6410</v>
      </c>
      <c r="D39" s="275" t="s">
        <v>135</v>
      </c>
      <c r="E39" s="256">
        <v>40000</v>
      </c>
      <c r="F39" s="259"/>
      <c r="G39" s="256">
        <v>40000</v>
      </c>
    </row>
    <row r="40" spans="1:7" s="30" customFormat="1" ht="19.5" customHeight="1">
      <c r="A40" s="276"/>
      <c r="B40" s="277"/>
      <c r="C40" s="278"/>
      <c r="D40" s="279"/>
      <c r="E40" s="280"/>
      <c r="F40" s="281"/>
      <c r="G40" s="280"/>
    </row>
    <row r="41" spans="1:7" s="386" customFormat="1" ht="19.5" customHeight="1">
      <c r="A41" s="398">
        <v>750</v>
      </c>
      <c r="B41" s="399"/>
      <c r="C41" s="382"/>
      <c r="D41" s="400" t="s">
        <v>55</v>
      </c>
      <c r="E41" s="384">
        <f>SUM(E42,E45,E50)</f>
        <v>830908</v>
      </c>
      <c r="F41" s="385">
        <f>SUM(F42,F50,F45)</f>
        <v>830908</v>
      </c>
      <c r="G41" s="384">
        <f>SUM(G42,G50,G45)</f>
        <v>0</v>
      </c>
    </row>
    <row r="42" spans="1:7" s="30" customFormat="1" ht="19.5" customHeight="1">
      <c r="A42" s="207"/>
      <c r="B42" s="242">
        <v>75011</v>
      </c>
      <c r="C42" s="243"/>
      <c r="D42" s="282" t="s">
        <v>56</v>
      </c>
      <c r="E42" s="213">
        <f>SUM(E43)</f>
        <v>100500</v>
      </c>
      <c r="F42" s="231">
        <f>SUM(F43)</f>
        <v>100500</v>
      </c>
      <c r="G42" s="213">
        <f>SUM(G42)</f>
        <v>0</v>
      </c>
    </row>
    <row r="43" spans="1:7" s="30" customFormat="1" ht="56.25" customHeight="1">
      <c r="A43" s="214"/>
      <c r="B43" s="233"/>
      <c r="C43" s="255">
        <v>2110</v>
      </c>
      <c r="D43" s="217" t="s">
        <v>113</v>
      </c>
      <c r="E43" s="245">
        <v>100500</v>
      </c>
      <c r="F43" s="246">
        <v>100500</v>
      </c>
      <c r="G43" s="256"/>
    </row>
    <row r="44" spans="1:7" s="30" customFormat="1" ht="19.5" customHeight="1">
      <c r="A44" s="214"/>
      <c r="B44" s="233"/>
      <c r="C44" s="257"/>
      <c r="D44" s="258"/>
      <c r="E44" s="256"/>
      <c r="F44" s="259"/>
      <c r="G44" s="256"/>
    </row>
    <row r="45" spans="1:7" s="30" customFormat="1" ht="19.5" customHeight="1">
      <c r="A45" s="214"/>
      <c r="B45" s="260">
        <v>75020</v>
      </c>
      <c r="C45" s="261"/>
      <c r="D45" s="262" t="s">
        <v>91</v>
      </c>
      <c r="E45" s="283">
        <f>SUM(E46:E49)</f>
        <v>712408</v>
      </c>
      <c r="F45" s="284">
        <f>SUM(F46:F49)</f>
        <v>712408</v>
      </c>
      <c r="G45" s="283">
        <f>SUM(G46:G49)</f>
        <v>0</v>
      </c>
    </row>
    <row r="46" spans="1:7" s="30" customFormat="1" ht="26.25" customHeight="1">
      <c r="A46" s="214"/>
      <c r="B46" s="233"/>
      <c r="C46" s="244" t="s">
        <v>100</v>
      </c>
      <c r="D46" s="247" t="s">
        <v>109</v>
      </c>
      <c r="E46" s="245">
        <v>700000</v>
      </c>
      <c r="F46" s="246">
        <v>700000</v>
      </c>
      <c r="G46" s="256">
        <v>0</v>
      </c>
    </row>
    <row r="47" spans="1:7" s="30" customFormat="1" ht="78" customHeight="1">
      <c r="A47" s="214"/>
      <c r="B47" s="233"/>
      <c r="C47" s="244" t="s">
        <v>51</v>
      </c>
      <c r="D47" s="217" t="s">
        <v>110</v>
      </c>
      <c r="E47" s="245">
        <v>11508</v>
      </c>
      <c r="F47" s="246">
        <v>11508</v>
      </c>
      <c r="G47" s="256">
        <v>0</v>
      </c>
    </row>
    <row r="48" spans="1:7" s="30" customFormat="1" ht="19.5" customHeight="1">
      <c r="A48" s="214"/>
      <c r="B48" s="233"/>
      <c r="C48" s="244" t="s">
        <v>59</v>
      </c>
      <c r="D48" s="247" t="s">
        <v>61</v>
      </c>
      <c r="E48" s="245">
        <v>900</v>
      </c>
      <c r="F48" s="246">
        <v>900</v>
      </c>
      <c r="G48" s="256"/>
    </row>
    <row r="49" spans="1:7" s="30" customFormat="1" ht="19.5" customHeight="1">
      <c r="A49" s="214"/>
      <c r="B49" s="233"/>
      <c r="C49" s="257"/>
      <c r="D49" s="258"/>
      <c r="E49" s="256"/>
      <c r="F49" s="259"/>
      <c r="G49" s="256"/>
    </row>
    <row r="50" spans="1:7" s="30" customFormat="1" ht="19.5" customHeight="1">
      <c r="A50" s="214"/>
      <c r="B50" s="260">
        <v>75045</v>
      </c>
      <c r="C50" s="261"/>
      <c r="D50" s="262" t="s">
        <v>92</v>
      </c>
      <c r="E50" s="283">
        <v>18000</v>
      </c>
      <c r="F50" s="284">
        <v>18000</v>
      </c>
      <c r="G50" s="283">
        <f>SUM(G51:G58)</f>
        <v>0</v>
      </c>
    </row>
    <row r="51" spans="1:7" s="30" customFormat="1" ht="60.75" customHeight="1">
      <c r="A51" s="214"/>
      <c r="B51" s="233"/>
      <c r="C51" s="216">
        <v>2110</v>
      </c>
      <c r="D51" s="217" t="s">
        <v>113</v>
      </c>
      <c r="E51" s="245">
        <v>15000</v>
      </c>
      <c r="F51" s="246">
        <v>15000</v>
      </c>
      <c r="G51" s="256">
        <v>0</v>
      </c>
    </row>
    <row r="52" spans="1:7" s="30" customFormat="1" ht="60.75" customHeight="1">
      <c r="A52" s="214"/>
      <c r="B52" s="233"/>
      <c r="C52" s="255">
        <v>2120</v>
      </c>
      <c r="D52" s="217" t="s">
        <v>115</v>
      </c>
      <c r="E52" s="245">
        <v>3000</v>
      </c>
      <c r="F52" s="246">
        <v>3000</v>
      </c>
      <c r="G52" s="256">
        <v>0</v>
      </c>
    </row>
    <row r="53" spans="1:7" s="30" customFormat="1" ht="19.5" customHeight="1">
      <c r="A53" s="221"/>
      <c r="B53" s="222"/>
      <c r="C53" s="276"/>
      <c r="D53" s="249"/>
      <c r="E53" s="250"/>
      <c r="F53" s="251"/>
      <c r="G53" s="250"/>
    </row>
    <row r="54" spans="1:7" s="386" customFormat="1" ht="30.75" customHeight="1">
      <c r="A54" s="395">
        <v>754</v>
      </c>
      <c r="B54" s="396"/>
      <c r="C54" s="397"/>
      <c r="D54" s="401" t="s">
        <v>60</v>
      </c>
      <c r="E54" s="393">
        <v>2412400</v>
      </c>
      <c r="F54" s="394">
        <v>2412400</v>
      </c>
      <c r="G54" s="393">
        <f>SUM(G55)</f>
        <v>0</v>
      </c>
    </row>
    <row r="55" spans="1:7" s="30" customFormat="1" ht="33.75" customHeight="1">
      <c r="A55" s="285"/>
      <c r="B55" s="285">
        <v>75411</v>
      </c>
      <c r="C55" s="286"/>
      <c r="D55" s="287" t="s">
        <v>116</v>
      </c>
      <c r="E55" s="213">
        <v>2412400</v>
      </c>
      <c r="F55" s="231">
        <v>2412400</v>
      </c>
      <c r="G55" s="288">
        <f>SUM(G55)</f>
        <v>0</v>
      </c>
    </row>
    <row r="56" spans="1:7" s="30" customFormat="1" ht="57" customHeight="1">
      <c r="A56" s="214"/>
      <c r="B56" s="233"/>
      <c r="C56" s="216">
        <v>2110</v>
      </c>
      <c r="D56" s="217" t="s">
        <v>113</v>
      </c>
      <c r="E56" s="218">
        <v>2412400</v>
      </c>
      <c r="F56" s="219">
        <v>2412400</v>
      </c>
      <c r="G56" s="256">
        <v>0</v>
      </c>
    </row>
    <row r="57" spans="1:7" s="30" customFormat="1" ht="19.5" customHeight="1">
      <c r="A57" s="221"/>
      <c r="B57" s="222"/>
      <c r="C57" s="276"/>
      <c r="D57" s="249"/>
      <c r="E57" s="250"/>
      <c r="F57" s="251"/>
      <c r="G57" s="250"/>
    </row>
    <row r="58" spans="1:7" s="386" customFormat="1" ht="64.5" customHeight="1">
      <c r="A58" s="395">
        <v>756</v>
      </c>
      <c r="B58" s="396"/>
      <c r="C58" s="397"/>
      <c r="D58" s="402" t="s">
        <v>79</v>
      </c>
      <c r="E58" s="393">
        <f>SUM(E59)</f>
        <v>3953386</v>
      </c>
      <c r="F58" s="394">
        <f>SUM(F59,)</f>
        <v>3953386</v>
      </c>
      <c r="G58" s="393">
        <f>SUM(G59)</f>
        <v>0</v>
      </c>
    </row>
    <row r="59" spans="1:7" s="67" customFormat="1" ht="33" customHeight="1">
      <c r="A59" s="285"/>
      <c r="B59" s="285">
        <v>75622</v>
      </c>
      <c r="C59" s="286"/>
      <c r="D59" s="287" t="s">
        <v>108</v>
      </c>
      <c r="E59" s="288">
        <f>SUM(E60)</f>
        <v>3953386</v>
      </c>
      <c r="F59" s="289">
        <f>SUM(F60)</f>
        <v>3953386</v>
      </c>
      <c r="G59" s="288">
        <f>SUM(G59)</f>
        <v>0</v>
      </c>
    </row>
    <row r="60" spans="1:7" ht="19.5" customHeight="1">
      <c r="A60" s="214"/>
      <c r="B60" s="233"/>
      <c r="C60" s="239" t="s">
        <v>62</v>
      </c>
      <c r="D60" s="240" t="s">
        <v>63</v>
      </c>
      <c r="E60" s="256">
        <v>3953386</v>
      </c>
      <c r="F60" s="259">
        <v>3953386</v>
      </c>
      <c r="G60" s="256"/>
    </row>
    <row r="61" spans="1:7" ht="19.5" customHeight="1">
      <c r="A61" s="221"/>
      <c r="B61" s="290"/>
      <c r="C61" s="291"/>
      <c r="D61" s="292"/>
      <c r="E61" s="293"/>
      <c r="F61" s="294"/>
      <c r="G61" s="293"/>
    </row>
    <row r="62" spans="1:7" s="406" customFormat="1" ht="19.5" customHeight="1">
      <c r="A62" s="395">
        <v>758</v>
      </c>
      <c r="B62" s="403"/>
      <c r="C62" s="404"/>
      <c r="D62" s="405" t="s">
        <v>64</v>
      </c>
      <c r="E62" s="393">
        <f>SUM(E63,E66,E70,E73)</f>
        <v>20365902</v>
      </c>
      <c r="F62" s="394">
        <f>SUM(F63,E66,E70,F73)</f>
        <v>20365902</v>
      </c>
      <c r="G62" s="393">
        <v>0</v>
      </c>
    </row>
    <row r="63" spans="1:7" ht="29.25" customHeight="1">
      <c r="A63" s="207"/>
      <c r="B63" s="242">
        <v>75801</v>
      </c>
      <c r="C63" s="295"/>
      <c r="D63" s="296" t="s">
        <v>73</v>
      </c>
      <c r="E63" s="213">
        <v>13701231</v>
      </c>
      <c r="F63" s="231">
        <v>13701231</v>
      </c>
      <c r="G63" s="213"/>
    </row>
    <row r="64" spans="1:7" ht="19.5" customHeight="1">
      <c r="A64" s="214"/>
      <c r="B64" s="297"/>
      <c r="C64" s="257">
        <v>2920</v>
      </c>
      <c r="D64" s="298" t="s">
        <v>65</v>
      </c>
      <c r="E64" s="220">
        <v>13701231</v>
      </c>
      <c r="F64" s="241">
        <v>13701231</v>
      </c>
      <c r="G64" s="283"/>
    </row>
    <row r="65" spans="1:7" ht="19.5" customHeight="1">
      <c r="A65" s="214"/>
      <c r="B65" s="297"/>
      <c r="C65" s="257"/>
      <c r="D65" s="258"/>
      <c r="E65" s="283"/>
      <c r="F65" s="284"/>
      <c r="G65" s="283"/>
    </row>
    <row r="66" spans="1:7" ht="28.5" customHeight="1">
      <c r="A66" s="214"/>
      <c r="B66" s="260">
        <v>75803</v>
      </c>
      <c r="C66" s="257"/>
      <c r="D66" s="299" t="s">
        <v>117</v>
      </c>
      <c r="E66" s="283">
        <v>4621596</v>
      </c>
      <c r="F66" s="284">
        <v>4621596</v>
      </c>
      <c r="G66" s="283"/>
    </row>
    <row r="67" spans="1:7" s="77" customFormat="1" ht="12" customHeight="1">
      <c r="A67" s="75">
        <v>1</v>
      </c>
      <c r="B67" s="74">
        <v>2</v>
      </c>
      <c r="C67" s="75">
        <v>3</v>
      </c>
      <c r="D67" s="76">
        <v>4</v>
      </c>
      <c r="E67" s="75">
        <v>5</v>
      </c>
      <c r="F67" s="76">
        <v>6</v>
      </c>
      <c r="G67" s="75">
        <v>7</v>
      </c>
    </row>
    <row r="68" spans="1:7" ht="19.5" customHeight="1">
      <c r="A68" s="214"/>
      <c r="B68" s="260"/>
      <c r="C68" s="257">
        <v>2920</v>
      </c>
      <c r="D68" s="298" t="s">
        <v>65</v>
      </c>
      <c r="E68" s="220">
        <v>4621596</v>
      </c>
      <c r="F68" s="241">
        <v>4621596</v>
      </c>
      <c r="G68" s="220"/>
    </row>
    <row r="69" spans="1:7" ht="19.5" customHeight="1">
      <c r="A69" s="221"/>
      <c r="B69" s="290"/>
      <c r="C69" s="276"/>
      <c r="D69" s="300"/>
      <c r="E69" s="225"/>
      <c r="F69" s="226"/>
      <c r="G69" s="225"/>
    </row>
    <row r="70" spans="1:7" ht="19.5" customHeight="1">
      <c r="A70" s="207"/>
      <c r="B70" s="207">
        <v>75814</v>
      </c>
      <c r="C70" s="301"/>
      <c r="D70" s="236" t="s">
        <v>119</v>
      </c>
      <c r="E70" s="213">
        <v>80000</v>
      </c>
      <c r="F70" s="231">
        <v>80000</v>
      </c>
      <c r="G70" s="213">
        <v>0</v>
      </c>
    </row>
    <row r="71" spans="1:7" ht="19.5" customHeight="1">
      <c r="A71" s="214"/>
      <c r="B71" s="214"/>
      <c r="C71" s="239" t="s">
        <v>52</v>
      </c>
      <c r="D71" s="240" t="s">
        <v>53</v>
      </c>
      <c r="E71" s="220">
        <v>80000</v>
      </c>
      <c r="F71" s="241">
        <v>80000</v>
      </c>
      <c r="G71" s="283"/>
    </row>
    <row r="72" spans="1:7" ht="19.5" customHeight="1">
      <c r="A72" s="214"/>
      <c r="B72" s="260"/>
      <c r="C72" s="257"/>
      <c r="D72" s="258"/>
      <c r="E72" s="220"/>
      <c r="F72" s="241"/>
      <c r="G72" s="220"/>
    </row>
    <row r="73" spans="1:7" ht="30.75" customHeight="1">
      <c r="A73" s="214"/>
      <c r="B73" s="260">
        <v>75832</v>
      </c>
      <c r="C73" s="257"/>
      <c r="D73" s="302" t="s">
        <v>118</v>
      </c>
      <c r="E73" s="283">
        <v>1963075</v>
      </c>
      <c r="F73" s="284">
        <v>1963075</v>
      </c>
      <c r="G73" s="283"/>
    </row>
    <row r="74" spans="1:7" ht="19.5" customHeight="1">
      <c r="A74" s="214"/>
      <c r="B74" s="297"/>
      <c r="C74" s="257">
        <v>2920</v>
      </c>
      <c r="D74" s="298" t="s">
        <v>65</v>
      </c>
      <c r="E74" s="220">
        <v>1963075</v>
      </c>
      <c r="F74" s="241">
        <v>1963075</v>
      </c>
      <c r="G74" s="220"/>
    </row>
    <row r="75" spans="1:7" ht="19.5" customHeight="1">
      <c r="A75" s="221"/>
      <c r="B75" s="277"/>
      <c r="C75" s="276"/>
      <c r="D75" s="224"/>
      <c r="E75" s="225"/>
      <c r="F75" s="226"/>
      <c r="G75" s="225"/>
    </row>
    <row r="76" spans="1:7" s="406" customFormat="1" ht="19.5" customHeight="1">
      <c r="A76" s="395">
        <v>801</v>
      </c>
      <c r="B76" s="403"/>
      <c r="C76" s="404"/>
      <c r="D76" s="405" t="s">
        <v>66</v>
      </c>
      <c r="E76" s="393">
        <f>SUM(E77,E82)</f>
        <v>44452</v>
      </c>
      <c r="F76" s="394">
        <f>SUM(F78:F82)</f>
        <v>44452</v>
      </c>
      <c r="G76" s="393">
        <f>SUM(G78:G82)</f>
        <v>0</v>
      </c>
    </row>
    <row r="77" spans="1:7" ht="19.5" customHeight="1">
      <c r="A77" s="207"/>
      <c r="B77" s="242">
        <v>80120</v>
      </c>
      <c r="C77" s="301"/>
      <c r="D77" s="303" t="s">
        <v>120</v>
      </c>
      <c r="E77" s="213">
        <f>SUM(E78:E80)</f>
        <v>14565</v>
      </c>
      <c r="F77" s="231">
        <f>SUM(F78:F80)</f>
        <v>14565</v>
      </c>
      <c r="G77" s="213"/>
    </row>
    <row r="78" spans="1:7" ht="73.5" customHeight="1">
      <c r="A78" s="214"/>
      <c r="B78" s="260"/>
      <c r="C78" s="244" t="s">
        <v>51</v>
      </c>
      <c r="D78" s="304" t="s">
        <v>110</v>
      </c>
      <c r="E78" s="218">
        <v>10000</v>
      </c>
      <c r="F78" s="219">
        <v>10000</v>
      </c>
      <c r="G78" s="305"/>
    </row>
    <row r="79" spans="1:7" ht="21.75" customHeight="1">
      <c r="A79" s="214"/>
      <c r="B79" s="260"/>
      <c r="C79" s="244" t="s">
        <v>57</v>
      </c>
      <c r="D79" s="306" t="s">
        <v>68</v>
      </c>
      <c r="E79" s="218">
        <v>4000</v>
      </c>
      <c r="F79" s="219">
        <v>4000</v>
      </c>
      <c r="G79" s="305"/>
    </row>
    <row r="80" spans="1:7" ht="19.5" customHeight="1">
      <c r="A80" s="214"/>
      <c r="B80" s="214"/>
      <c r="C80" s="244" t="s">
        <v>59</v>
      </c>
      <c r="D80" s="307" t="s">
        <v>61</v>
      </c>
      <c r="E80" s="218">
        <v>565</v>
      </c>
      <c r="F80" s="219">
        <v>565</v>
      </c>
      <c r="G80" s="305"/>
    </row>
    <row r="81" spans="1:7" ht="19.5" customHeight="1">
      <c r="A81" s="214"/>
      <c r="B81" s="214"/>
      <c r="C81" s="308"/>
      <c r="D81" s="309"/>
      <c r="E81" s="305"/>
      <c r="F81" s="310"/>
      <c r="G81" s="305"/>
    </row>
    <row r="82" spans="1:7" ht="19.5" customHeight="1">
      <c r="A82" s="214"/>
      <c r="B82" s="260">
        <v>80130</v>
      </c>
      <c r="C82" s="311"/>
      <c r="D82" s="312" t="s">
        <v>121</v>
      </c>
      <c r="E82" s="305">
        <f>SUM(E83:E86)</f>
        <v>29887</v>
      </c>
      <c r="F82" s="310">
        <f>SUM(F83:F86)</f>
        <v>29887</v>
      </c>
      <c r="G82" s="305">
        <v>0</v>
      </c>
    </row>
    <row r="83" spans="1:7" ht="19.5" customHeight="1">
      <c r="A83" s="214"/>
      <c r="B83" s="260"/>
      <c r="C83" s="244" t="s">
        <v>50</v>
      </c>
      <c r="D83" s="247" t="s">
        <v>71</v>
      </c>
      <c r="E83" s="218">
        <v>300</v>
      </c>
      <c r="F83" s="219">
        <v>300</v>
      </c>
      <c r="G83" s="218"/>
    </row>
    <row r="84" spans="1:7" ht="76.5" customHeight="1">
      <c r="A84" s="214"/>
      <c r="B84" s="260"/>
      <c r="C84" s="244" t="s">
        <v>51</v>
      </c>
      <c r="D84" s="304" t="s">
        <v>110</v>
      </c>
      <c r="E84" s="218">
        <v>21000</v>
      </c>
      <c r="F84" s="219">
        <v>21000</v>
      </c>
      <c r="G84" s="218"/>
    </row>
    <row r="85" spans="1:7" ht="19.5" customHeight="1">
      <c r="A85" s="214"/>
      <c r="B85" s="260"/>
      <c r="C85" s="244" t="s">
        <v>57</v>
      </c>
      <c r="D85" s="306" t="s">
        <v>68</v>
      </c>
      <c r="E85" s="218">
        <v>2500</v>
      </c>
      <c r="F85" s="219">
        <v>2500</v>
      </c>
      <c r="G85" s="218"/>
    </row>
    <row r="86" spans="1:7" ht="19.5" customHeight="1">
      <c r="A86" s="214"/>
      <c r="B86" s="260"/>
      <c r="C86" s="216" t="s">
        <v>59</v>
      </c>
      <c r="D86" s="307" t="s">
        <v>61</v>
      </c>
      <c r="E86" s="218">
        <v>6087</v>
      </c>
      <c r="F86" s="219">
        <v>6087</v>
      </c>
      <c r="G86" s="218"/>
    </row>
    <row r="87" spans="1:7" ht="19.5" customHeight="1">
      <c r="A87" s="221"/>
      <c r="B87" s="222"/>
      <c r="C87" s="278"/>
      <c r="D87" s="249"/>
      <c r="E87" s="225"/>
      <c r="F87" s="226"/>
      <c r="G87" s="225"/>
    </row>
    <row r="88" spans="1:7" s="406" customFormat="1" ht="19.5" customHeight="1">
      <c r="A88" s="395">
        <v>851</v>
      </c>
      <c r="B88" s="403"/>
      <c r="C88" s="404"/>
      <c r="D88" s="405" t="s">
        <v>67</v>
      </c>
      <c r="E88" s="407">
        <f>SUM(E89:E89)</f>
        <v>1373000</v>
      </c>
      <c r="F88" s="408">
        <f>SUM(F89:F89)</f>
        <v>1373000</v>
      </c>
      <c r="G88" s="407">
        <f>SUM(G89:G89)</f>
        <v>0</v>
      </c>
    </row>
    <row r="89" spans="1:7" ht="51" customHeight="1">
      <c r="A89" s="207"/>
      <c r="B89" s="252">
        <v>85156</v>
      </c>
      <c r="C89" s="209"/>
      <c r="D89" s="253" t="s">
        <v>122</v>
      </c>
      <c r="E89" s="313">
        <v>1373000</v>
      </c>
      <c r="F89" s="314">
        <v>1373000</v>
      </c>
      <c r="G89" s="315"/>
    </row>
    <row r="90" spans="1:7" ht="60" customHeight="1">
      <c r="A90" s="316"/>
      <c r="B90" s="317"/>
      <c r="C90" s="318">
        <v>2110</v>
      </c>
      <c r="D90" s="319" t="s">
        <v>113</v>
      </c>
      <c r="E90" s="320">
        <v>1373000</v>
      </c>
      <c r="F90" s="321">
        <v>1373000</v>
      </c>
      <c r="G90" s="322"/>
    </row>
    <row r="91" spans="1:7" ht="19.5" customHeight="1">
      <c r="A91" s="52"/>
      <c r="B91" s="54"/>
      <c r="C91" s="53"/>
      <c r="D91" s="71"/>
      <c r="E91" s="65"/>
      <c r="F91" s="72"/>
      <c r="G91" s="65"/>
    </row>
    <row r="92" spans="1:7" s="406" customFormat="1" ht="19.5" customHeight="1">
      <c r="A92" s="395">
        <v>852</v>
      </c>
      <c r="B92" s="403"/>
      <c r="C92" s="404"/>
      <c r="D92" s="405" t="s">
        <v>72</v>
      </c>
      <c r="E92" s="407">
        <f>SUM(E93,E97,E101)</f>
        <v>2419232</v>
      </c>
      <c r="F92" s="408">
        <f>SUM(F93,F97,F101)</f>
        <v>2419232</v>
      </c>
      <c r="G92" s="393">
        <v>0</v>
      </c>
    </row>
    <row r="93" spans="1:7" ht="23.25" customHeight="1">
      <c r="A93" s="207"/>
      <c r="B93" s="207">
        <v>85202</v>
      </c>
      <c r="C93" s="243"/>
      <c r="D93" s="282" t="s">
        <v>134</v>
      </c>
      <c r="E93" s="315">
        <f>SUM(E94:E95)</f>
        <v>2315400</v>
      </c>
      <c r="F93" s="323">
        <f>SUM(F94:F95)</f>
        <v>2315400</v>
      </c>
      <c r="G93" s="213"/>
    </row>
    <row r="94" spans="1:7" ht="22.5" customHeight="1">
      <c r="A94" s="214"/>
      <c r="B94" s="214"/>
      <c r="C94" s="244" t="s">
        <v>57</v>
      </c>
      <c r="D94" s="306" t="s">
        <v>68</v>
      </c>
      <c r="E94" s="324">
        <v>595400</v>
      </c>
      <c r="F94" s="325">
        <v>595400</v>
      </c>
      <c r="G94" s="220"/>
    </row>
    <row r="95" spans="1:7" ht="31.5" customHeight="1">
      <c r="A95" s="214"/>
      <c r="B95" s="214"/>
      <c r="C95" s="255">
        <v>2130</v>
      </c>
      <c r="D95" s="217" t="s">
        <v>124</v>
      </c>
      <c r="E95" s="218">
        <v>1720000</v>
      </c>
      <c r="F95" s="219">
        <v>1720000</v>
      </c>
      <c r="G95" s="220"/>
    </row>
    <row r="96" spans="1:7" ht="19.5" customHeight="1">
      <c r="A96" s="214"/>
      <c r="B96" s="214"/>
      <c r="C96" s="326"/>
      <c r="D96" s="258"/>
      <c r="E96" s="220"/>
      <c r="F96" s="241"/>
      <c r="G96" s="220"/>
    </row>
    <row r="97" spans="1:7" ht="19.5" customHeight="1">
      <c r="A97" s="214"/>
      <c r="B97" s="214">
        <v>85204</v>
      </c>
      <c r="C97" s="326"/>
      <c r="D97" s="327" t="s">
        <v>125</v>
      </c>
      <c r="E97" s="328">
        <f>SUM(E98:E99)</f>
        <v>100832</v>
      </c>
      <c r="F97" s="329">
        <f>SUM(F98:F99)</f>
        <v>100832</v>
      </c>
      <c r="G97" s="283">
        <v>0</v>
      </c>
    </row>
    <row r="98" spans="1:7" ht="24.75" customHeight="1">
      <c r="A98" s="214"/>
      <c r="B98" s="214"/>
      <c r="C98" s="244" t="s">
        <v>59</v>
      </c>
      <c r="D98" s="307" t="s">
        <v>61</v>
      </c>
      <c r="E98" s="218">
        <v>210</v>
      </c>
      <c r="F98" s="219">
        <v>210</v>
      </c>
      <c r="G98" s="283"/>
    </row>
    <row r="99" spans="1:7" ht="49.5" customHeight="1">
      <c r="A99" s="214"/>
      <c r="B99" s="214"/>
      <c r="C99" s="255">
        <v>2320</v>
      </c>
      <c r="D99" s="217" t="s">
        <v>126</v>
      </c>
      <c r="E99" s="218">
        <v>100622</v>
      </c>
      <c r="F99" s="219">
        <v>100622</v>
      </c>
      <c r="G99" s="220"/>
    </row>
    <row r="100" spans="1:7" ht="19.5" customHeight="1">
      <c r="A100" s="214"/>
      <c r="B100" s="214"/>
      <c r="C100" s="326"/>
      <c r="D100" s="258"/>
      <c r="E100" s="220"/>
      <c r="F100" s="241"/>
      <c r="G100" s="220"/>
    </row>
    <row r="101" spans="1:7" ht="49.5" customHeight="1">
      <c r="A101" s="214"/>
      <c r="B101" s="215">
        <v>85220</v>
      </c>
      <c r="C101" s="311"/>
      <c r="D101" s="330" t="s">
        <v>83</v>
      </c>
      <c r="E101" s="305">
        <v>3000</v>
      </c>
      <c r="F101" s="310">
        <v>3000</v>
      </c>
      <c r="G101" s="283">
        <v>0</v>
      </c>
    </row>
    <row r="102" spans="1:7" ht="57.75" customHeight="1">
      <c r="A102" s="214"/>
      <c r="B102" s="215"/>
      <c r="C102" s="255">
        <v>2110</v>
      </c>
      <c r="D102" s="217" t="s">
        <v>113</v>
      </c>
      <c r="E102" s="218">
        <v>3000</v>
      </c>
      <c r="F102" s="219">
        <v>3000</v>
      </c>
      <c r="G102" s="220">
        <v>0</v>
      </c>
    </row>
    <row r="103" spans="1:7" ht="18.75" customHeight="1">
      <c r="A103" s="221"/>
      <c r="B103" s="331"/>
      <c r="C103" s="332"/>
      <c r="D103" s="266"/>
      <c r="E103" s="333"/>
      <c r="F103" s="334"/>
      <c r="G103" s="225"/>
    </row>
    <row r="104" spans="1:7" ht="13.5" customHeight="1">
      <c r="A104" s="73">
        <v>1</v>
      </c>
      <c r="B104" s="74">
        <v>2</v>
      </c>
      <c r="C104" s="75">
        <v>3</v>
      </c>
      <c r="D104" s="76">
        <v>4</v>
      </c>
      <c r="E104" s="75">
        <v>5</v>
      </c>
      <c r="F104" s="76">
        <v>6</v>
      </c>
      <c r="G104" s="75">
        <v>7</v>
      </c>
    </row>
    <row r="105" spans="1:7" s="406" customFormat="1" ht="31.5" customHeight="1">
      <c r="A105" s="409">
        <v>853</v>
      </c>
      <c r="B105" s="410"/>
      <c r="C105" s="409"/>
      <c r="D105" s="411" t="s">
        <v>127</v>
      </c>
      <c r="E105" s="412">
        <f>SUM(E106,E109)</f>
        <v>533860</v>
      </c>
      <c r="F105" s="413">
        <f>SUM(F106,F109)</f>
        <v>533860</v>
      </c>
      <c r="G105" s="393">
        <v>0</v>
      </c>
    </row>
    <row r="106" spans="1:7" ht="30.75" customHeight="1">
      <c r="A106" s="207"/>
      <c r="B106" s="335">
        <v>85321</v>
      </c>
      <c r="C106" s="209"/>
      <c r="D106" s="336" t="s">
        <v>130</v>
      </c>
      <c r="E106" s="211">
        <v>60000</v>
      </c>
      <c r="F106" s="212">
        <v>60000</v>
      </c>
      <c r="G106" s="211">
        <v>0</v>
      </c>
    </row>
    <row r="107" spans="1:7" ht="55.5" customHeight="1">
      <c r="A107" s="214"/>
      <c r="B107" s="215"/>
      <c r="C107" s="255">
        <v>2110</v>
      </c>
      <c r="D107" s="217" t="s">
        <v>113</v>
      </c>
      <c r="E107" s="245">
        <v>60000</v>
      </c>
      <c r="F107" s="246">
        <v>60000</v>
      </c>
      <c r="G107" s="245"/>
    </row>
    <row r="108" spans="1:7" ht="19.5" customHeight="1">
      <c r="A108" s="214"/>
      <c r="B108" s="214"/>
      <c r="C108" s="326"/>
      <c r="D108" s="258"/>
      <c r="E108" s="283"/>
      <c r="F108" s="284"/>
      <c r="G108" s="283"/>
    </row>
    <row r="109" spans="1:7" ht="19.5" customHeight="1">
      <c r="A109" s="214"/>
      <c r="B109" s="214">
        <v>85333</v>
      </c>
      <c r="C109" s="326"/>
      <c r="D109" s="262" t="s">
        <v>128</v>
      </c>
      <c r="E109" s="283">
        <f>SUM(E110,E111)</f>
        <v>473860</v>
      </c>
      <c r="F109" s="284">
        <f>SUM(F110,F111)</f>
        <v>473860</v>
      </c>
      <c r="G109" s="283">
        <v>0</v>
      </c>
    </row>
    <row r="110" spans="1:7" ht="19.5" customHeight="1">
      <c r="A110" s="214"/>
      <c r="B110" s="214"/>
      <c r="C110" s="244" t="s">
        <v>59</v>
      </c>
      <c r="D110" s="337" t="s">
        <v>61</v>
      </c>
      <c r="E110" s="245">
        <v>20160</v>
      </c>
      <c r="F110" s="246">
        <v>20160</v>
      </c>
      <c r="G110" s="256"/>
    </row>
    <row r="111" spans="1:7" ht="57.75" customHeight="1">
      <c r="A111" s="214"/>
      <c r="B111" s="214"/>
      <c r="C111" s="255">
        <v>2690</v>
      </c>
      <c r="D111" s="217" t="s">
        <v>129</v>
      </c>
      <c r="E111" s="218">
        <v>453700</v>
      </c>
      <c r="F111" s="219">
        <v>453700</v>
      </c>
      <c r="G111" s="283"/>
    </row>
    <row r="112" spans="1:7" ht="19.5" customHeight="1">
      <c r="A112" s="221"/>
      <c r="B112" s="221"/>
      <c r="C112" s="278"/>
      <c r="D112" s="249"/>
      <c r="E112" s="250"/>
      <c r="F112" s="251"/>
      <c r="G112" s="250"/>
    </row>
    <row r="113" spans="1:7" s="406" customFormat="1" ht="19.5" customHeight="1">
      <c r="A113" s="395">
        <v>854</v>
      </c>
      <c r="B113" s="403"/>
      <c r="C113" s="404"/>
      <c r="D113" s="414" t="s">
        <v>84</v>
      </c>
      <c r="E113" s="393">
        <f>SUM(E114,E118,E122)</f>
        <v>260496</v>
      </c>
      <c r="F113" s="394">
        <f>SUM(F114,F118,F122)</f>
        <v>260496</v>
      </c>
      <c r="G113" s="393">
        <f>SUM(G114:G114)</f>
        <v>0</v>
      </c>
    </row>
    <row r="114" spans="1:7" ht="19.5" customHeight="1">
      <c r="A114" s="207"/>
      <c r="B114" s="207">
        <v>85403</v>
      </c>
      <c r="C114" s="338"/>
      <c r="D114" s="236" t="s">
        <v>131</v>
      </c>
      <c r="E114" s="213">
        <f>SUM(E115,E116)</f>
        <v>184240</v>
      </c>
      <c r="F114" s="231">
        <f>SUM(F115,F116)</f>
        <v>184240</v>
      </c>
      <c r="G114" s="271"/>
    </row>
    <row r="115" spans="1:7" ht="19.5" customHeight="1">
      <c r="A115" s="214"/>
      <c r="B115" s="214"/>
      <c r="C115" s="274" t="s">
        <v>57</v>
      </c>
      <c r="D115" s="298" t="s">
        <v>68</v>
      </c>
      <c r="E115" s="256">
        <v>171726</v>
      </c>
      <c r="F115" s="259">
        <v>171726</v>
      </c>
      <c r="G115" s="263"/>
    </row>
    <row r="116" spans="1:7" ht="19.5" customHeight="1">
      <c r="A116" s="214"/>
      <c r="B116" s="214"/>
      <c r="C116" s="274" t="s">
        <v>59</v>
      </c>
      <c r="D116" s="298" t="s">
        <v>61</v>
      </c>
      <c r="E116" s="256">
        <v>12514</v>
      </c>
      <c r="F116" s="259">
        <v>12514</v>
      </c>
      <c r="G116" s="256"/>
    </row>
    <row r="117" spans="1:7" ht="19.5" customHeight="1">
      <c r="A117" s="214"/>
      <c r="B117" s="214"/>
      <c r="C117" s="274"/>
      <c r="D117" s="258"/>
      <c r="E117" s="256"/>
      <c r="F117" s="259"/>
      <c r="G117" s="256"/>
    </row>
    <row r="118" spans="1:7" ht="19.5" customHeight="1">
      <c r="A118" s="214"/>
      <c r="B118" s="214">
        <v>85407</v>
      </c>
      <c r="C118" s="339"/>
      <c r="D118" s="262" t="s">
        <v>132</v>
      </c>
      <c r="E118" s="283">
        <f>SUM(E119,E120)</f>
        <v>4100</v>
      </c>
      <c r="F118" s="284">
        <f>SUM(F119,F120)</f>
        <v>4100</v>
      </c>
      <c r="G118" s="263"/>
    </row>
    <row r="119" spans="1:7" ht="78" customHeight="1">
      <c r="A119" s="214"/>
      <c r="B119" s="214"/>
      <c r="C119" s="244" t="s">
        <v>51</v>
      </c>
      <c r="D119" s="304" t="s">
        <v>110</v>
      </c>
      <c r="E119" s="245">
        <v>3000</v>
      </c>
      <c r="F119" s="246">
        <v>3000</v>
      </c>
      <c r="G119" s="263"/>
    </row>
    <row r="120" spans="1:7" ht="19.5" customHeight="1">
      <c r="A120" s="214"/>
      <c r="B120" s="214"/>
      <c r="C120" s="216" t="s">
        <v>59</v>
      </c>
      <c r="D120" s="340" t="s">
        <v>61</v>
      </c>
      <c r="E120" s="245">
        <v>1100</v>
      </c>
      <c r="F120" s="246">
        <v>1100</v>
      </c>
      <c r="G120" s="256"/>
    </row>
    <row r="121" spans="1:7" ht="19.5" customHeight="1">
      <c r="A121" s="214"/>
      <c r="B121" s="214"/>
      <c r="C121" s="274"/>
      <c r="D121" s="258"/>
      <c r="E121" s="256"/>
      <c r="F121" s="259"/>
      <c r="G121" s="256"/>
    </row>
    <row r="122" spans="1:7" ht="19.5" customHeight="1">
      <c r="A122" s="214"/>
      <c r="B122" s="214">
        <v>85410</v>
      </c>
      <c r="C122" s="339"/>
      <c r="D122" s="262" t="s">
        <v>133</v>
      </c>
      <c r="E122" s="283">
        <f>SUM(E123,E124)</f>
        <v>72156</v>
      </c>
      <c r="F122" s="284">
        <f>SUM(F123,F124)</f>
        <v>72156</v>
      </c>
      <c r="G122" s="263"/>
    </row>
    <row r="123" spans="1:7" ht="72" customHeight="1">
      <c r="A123" s="214"/>
      <c r="B123" s="214"/>
      <c r="C123" s="244" t="s">
        <v>51</v>
      </c>
      <c r="D123" s="304" t="s">
        <v>110</v>
      </c>
      <c r="E123" s="245">
        <v>42156</v>
      </c>
      <c r="F123" s="246">
        <v>42156</v>
      </c>
      <c r="G123" s="263"/>
    </row>
    <row r="124" spans="1:7" ht="19.5" customHeight="1">
      <c r="A124" s="214"/>
      <c r="B124" s="214"/>
      <c r="C124" s="216" t="s">
        <v>57</v>
      </c>
      <c r="D124" s="340" t="s">
        <v>68</v>
      </c>
      <c r="E124" s="245">
        <v>30000</v>
      </c>
      <c r="F124" s="246">
        <v>30000</v>
      </c>
      <c r="G124" s="256"/>
    </row>
    <row r="125" spans="1:7" ht="19.5" customHeight="1">
      <c r="A125" s="222"/>
      <c r="B125" s="221"/>
      <c r="C125" s="223"/>
      <c r="D125" s="249"/>
      <c r="E125" s="250"/>
      <c r="F125" s="251"/>
      <c r="G125" s="250"/>
    </row>
    <row r="126" spans="1:7" ht="28.5" customHeight="1">
      <c r="A126" s="450"/>
      <c r="B126" s="451"/>
      <c r="C126" s="452"/>
      <c r="D126" s="449" t="s">
        <v>39</v>
      </c>
      <c r="E126" s="453">
        <f>SUM(E8,E12,E16,E21,E29,E41,E54,E58,E62,E88,E76,E92,E105,E113)</f>
        <v>34190655</v>
      </c>
      <c r="F126" s="454">
        <f>SUM(F8,F12,F16,F21,F29,F41,F54,F58,F62,F76,F88,F92,F105,F113)</f>
        <v>33278655</v>
      </c>
      <c r="G126" s="453">
        <f>SUM(G29,G21)</f>
        <v>912000</v>
      </c>
    </row>
    <row r="129" ht="12.75">
      <c r="E129">
        <v>34168495</v>
      </c>
    </row>
  </sheetData>
  <mergeCells count="7">
    <mergeCell ref="F5:G5"/>
    <mergeCell ref="A2:G2"/>
    <mergeCell ref="A5:A6"/>
    <mergeCell ref="B5:B6"/>
    <mergeCell ref="D5:D6"/>
    <mergeCell ref="E5:E6"/>
    <mergeCell ref="C5:C6"/>
  </mergeCells>
  <printOptions horizontalCentered="1"/>
  <pageMargins left="0.5905511811023623" right="0.5511811023622047" top="1.0236220472440944" bottom="0.5905511811023623" header="0.46" footer="0.44"/>
  <pageSetup horizontalDpi="300" verticalDpi="300" orientation="portrait" paperSize="9" scale="69" r:id="rId1"/>
  <headerFooter alignWithMargins="0">
    <oddHeader xml:space="preserve">&amp;RZałącznik nr &amp;A
do uchwały Nr IX/75/2007                    
  Rady Powiatu w Choszcznie  
z dnia 28 grudnia 2007 r. </oddHeader>
    <oddFooter>&amp;CStrona &amp;P</oddFooter>
  </headerFooter>
  <rowBreaks count="3" manualBreakCount="3">
    <brk id="35" max="6" man="1"/>
    <brk id="66" max="6" man="1"/>
    <brk id="10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K16" sqref="K1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585" t="s">
        <v>154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6" ht="15.75">
      <c r="A2" s="11"/>
      <c r="B2" s="11"/>
      <c r="C2" s="11"/>
      <c r="D2" s="11"/>
      <c r="E2" s="11"/>
      <c r="F2" s="11"/>
    </row>
    <row r="3" spans="1:10" ht="13.5" customHeight="1">
      <c r="A3" s="5"/>
      <c r="B3" s="5"/>
      <c r="C3" s="5"/>
      <c r="D3" s="5"/>
      <c r="E3" s="5"/>
      <c r="F3" s="5"/>
      <c r="J3" s="31" t="s">
        <v>20</v>
      </c>
    </row>
    <row r="4" spans="1:10" ht="20.25" customHeight="1">
      <c r="A4" s="556" t="s">
        <v>1</v>
      </c>
      <c r="B4" s="586" t="s">
        <v>2</v>
      </c>
      <c r="C4" s="586" t="s">
        <v>47</v>
      </c>
      <c r="D4" s="589" t="s">
        <v>38</v>
      </c>
      <c r="E4" s="559" t="s">
        <v>44</v>
      </c>
      <c r="F4" s="529" t="s">
        <v>29</v>
      </c>
      <c r="G4" s="529"/>
      <c r="H4" s="529"/>
      <c r="I4" s="529"/>
      <c r="J4" s="529"/>
    </row>
    <row r="5" spans="1:10" ht="18" customHeight="1">
      <c r="A5" s="556"/>
      <c r="B5" s="587"/>
      <c r="C5" s="587"/>
      <c r="D5" s="590"/>
      <c r="E5" s="559"/>
      <c r="F5" s="529" t="s">
        <v>36</v>
      </c>
      <c r="G5" s="529" t="s">
        <v>4</v>
      </c>
      <c r="H5" s="529"/>
      <c r="I5" s="529"/>
      <c r="J5" s="529" t="s">
        <v>37</v>
      </c>
    </row>
    <row r="6" spans="1:10" ht="69" customHeight="1">
      <c r="A6" s="556"/>
      <c r="B6" s="588"/>
      <c r="C6" s="588"/>
      <c r="D6" s="590"/>
      <c r="E6" s="559"/>
      <c r="F6" s="529"/>
      <c r="G6" s="140" t="s">
        <v>34</v>
      </c>
      <c r="H6" s="140" t="s">
        <v>35</v>
      </c>
      <c r="I6" s="140" t="s">
        <v>164</v>
      </c>
      <c r="J6" s="529"/>
    </row>
    <row r="7" spans="1:10" ht="8.25" customHeight="1">
      <c r="A7" s="38">
        <v>1</v>
      </c>
      <c r="B7" s="38">
        <v>2</v>
      </c>
      <c r="C7" s="14">
        <v>3</v>
      </c>
      <c r="D7" s="175">
        <v>4</v>
      </c>
      <c r="E7" s="17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ht="19.5" customHeight="1">
      <c r="A8" s="40">
        <v>750</v>
      </c>
      <c r="B8" s="39">
        <v>75045</v>
      </c>
      <c r="C8" s="37">
        <v>2120</v>
      </c>
      <c r="D8" s="343">
        <v>3000</v>
      </c>
      <c r="E8" s="61"/>
      <c r="F8" s="42"/>
      <c r="G8" s="15"/>
      <c r="H8" s="15"/>
      <c r="I8" s="15"/>
      <c r="J8" s="15"/>
    </row>
    <row r="9" spans="1:10" ht="19.5" customHeight="1">
      <c r="A9" s="60">
        <v>750</v>
      </c>
      <c r="B9" s="15">
        <v>75045</v>
      </c>
      <c r="C9" s="41">
        <v>4300</v>
      </c>
      <c r="D9" s="344"/>
      <c r="E9" s="341">
        <v>3000</v>
      </c>
      <c r="F9" s="130">
        <v>3000</v>
      </c>
      <c r="G9" s="36"/>
      <c r="H9" s="36"/>
      <c r="I9" s="36"/>
      <c r="J9" s="36"/>
    </row>
    <row r="10" spans="1:10" ht="24.75" customHeight="1">
      <c r="A10" s="55" t="s">
        <v>41</v>
      </c>
      <c r="B10" s="56"/>
      <c r="C10" s="56"/>
      <c r="D10" s="345">
        <v>3000</v>
      </c>
      <c r="E10" s="342">
        <v>3000</v>
      </c>
      <c r="F10" s="131">
        <v>3000</v>
      </c>
      <c r="G10" s="57"/>
      <c r="H10" s="57"/>
      <c r="I10" s="57"/>
      <c r="J10" s="57"/>
    </row>
    <row r="12" spans="1:7" ht="12.75">
      <c r="A12" s="34"/>
      <c r="G12"/>
    </row>
  </sheetData>
  <mergeCells count="10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&amp;A
do uchwały Nr IX/75/2007
Rady Powiatu w Choszcznie 
z dnia 28 grudnia 2007 r.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defaultGridColor="0" view="pageBreakPreview" zoomScaleSheetLayoutView="100" colorId="8" workbookViewId="0" topLeftCell="A1">
      <selection activeCell="C10" sqref="C10"/>
    </sheetView>
  </sheetViews>
  <sheetFormatPr defaultColWidth="9.00390625" defaultRowHeight="12.75"/>
  <cols>
    <col min="1" max="1" width="5.25390625" style="1" customWidth="1"/>
    <col min="2" max="2" width="8.875" style="1" bestFit="1" customWidth="1"/>
    <col min="3" max="3" width="6.875" style="1" customWidth="1"/>
    <col min="4" max="4" width="24.00390625" style="1" customWidth="1"/>
    <col min="5" max="5" width="10.75390625" style="1" customWidth="1"/>
    <col min="6" max="6" width="11.125" style="1" customWidth="1"/>
    <col min="7" max="7" width="11.625" style="1" customWidth="1"/>
    <col min="8" max="8" width="12.125" style="0" customWidth="1"/>
    <col min="9" max="9" width="13.25390625" style="0" customWidth="1"/>
    <col min="10" max="10" width="9.875" style="0" customWidth="1"/>
    <col min="11" max="11" width="14.125" style="0" customWidth="1"/>
  </cols>
  <sheetData>
    <row r="1" ht="21.75" customHeight="1">
      <c r="K1" s="149"/>
    </row>
    <row r="2" spans="1:11" ht="61.5" customHeight="1">
      <c r="A2" s="585" t="s">
        <v>174</v>
      </c>
      <c r="B2" s="585"/>
      <c r="C2" s="585"/>
      <c r="D2" s="585"/>
      <c r="E2" s="585"/>
      <c r="F2" s="585"/>
      <c r="G2" s="585"/>
      <c r="H2" s="592"/>
      <c r="I2" s="585"/>
      <c r="J2" s="585"/>
      <c r="K2" s="585"/>
    </row>
    <row r="3" spans="1:11" s="4" customFormat="1" ht="20.25" customHeight="1">
      <c r="A3" s="1"/>
      <c r="B3" s="1"/>
      <c r="C3" s="1"/>
      <c r="D3" s="1"/>
      <c r="E3" s="1"/>
      <c r="F3" s="1"/>
      <c r="G3" s="1"/>
      <c r="H3"/>
      <c r="I3"/>
      <c r="J3"/>
      <c r="K3" s="129" t="s">
        <v>20</v>
      </c>
    </row>
    <row r="4" spans="1:11" s="4" customFormat="1" ht="15.75" customHeight="1">
      <c r="A4" s="556" t="s">
        <v>1</v>
      </c>
      <c r="B4" s="586" t="s">
        <v>2</v>
      </c>
      <c r="C4" s="586" t="s">
        <v>47</v>
      </c>
      <c r="D4" s="156"/>
      <c r="E4" s="529" t="s">
        <v>38</v>
      </c>
      <c r="F4" s="529" t="s">
        <v>44</v>
      </c>
      <c r="G4" s="529" t="s">
        <v>29</v>
      </c>
      <c r="H4" s="529"/>
      <c r="I4" s="529"/>
      <c r="J4" s="529"/>
      <c r="K4" s="529"/>
    </row>
    <row r="5" spans="1:11" s="4" customFormat="1" ht="15.75" customHeight="1">
      <c r="A5" s="556"/>
      <c r="B5" s="587"/>
      <c r="C5" s="587"/>
      <c r="D5" s="157" t="s">
        <v>3</v>
      </c>
      <c r="E5" s="556"/>
      <c r="F5" s="529"/>
      <c r="G5" s="529" t="s">
        <v>36</v>
      </c>
      <c r="H5" s="529" t="s">
        <v>4</v>
      </c>
      <c r="I5" s="529"/>
      <c r="J5" s="529"/>
      <c r="K5" s="529" t="s">
        <v>37</v>
      </c>
    </row>
    <row r="6" spans="1:11" ht="27" customHeight="1">
      <c r="A6" s="556"/>
      <c r="B6" s="588"/>
      <c r="C6" s="588"/>
      <c r="D6" s="158"/>
      <c r="E6" s="556"/>
      <c r="F6" s="529"/>
      <c r="G6" s="529"/>
      <c r="H6" s="159" t="s">
        <v>172</v>
      </c>
      <c r="I6" s="159" t="s">
        <v>173</v>
      </c>
      <c r="J6" s="140" t="s">
        <v>164</v>
      </c>
      <c r="K6" s="529"/>
    </row>
    <row r="7" spans="1:11" ht="13.5" customHeight="1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</row>
    <row r="8" spans="1:11" ht="36.75" customHeight="1">
      <c r="A8" s="160">
        <v>852</v>
      </c>
      <c r="B8" s="160">
        <v>85201</v>
      </c>
      <c r="C8" s="160"/>
      <c r="D8" s="123" t="s">
        <v>145</v>
      </c>
      <c r="E8" s="162"/>
      <c r="F8" s="162">
        <v>79927</v>
      </c>
      <c r="G8" s="162"/>
      <c r="H8" s="162"/>
      <c r="I8" s="162"/>
      <c r="J8" s="162">
        <v>79927</v>
      </c>
      <c r="K8" s="162"/>
    </row>
    <row r="9" spans="1:11" ht="30" customHeight="1">
      <c r="A9" s="161">
        <v>852</v>
      </c>
      <c r="B9" s="161">
        <v>85204</v>
      </c>
      <c r="C9" s="161">
        <v>2320</v>
      </c>
      <c r="D9" s="100" t="s">
        <v>125</v>
      </c>
      <c r="E9" s="163">
        <v>100622</v>
      </c>
      <c r="F9" s="164"/>
      <c r="G9" s="164"/>
      <c r="H9" s="164"/>
      <c r="I9" s="164"/>
      <c r="J9" s="164"/>
      <c r="K9" s="164"/>
    </row>
    <row r="10" spans="1:11" ht="25.5" customHeight="1">
      <c r="A10" s="161">
        <v>852</v>
      </c>
      <c r="B10" s="161">
        <v>85204</v>
      </c>
      <c r="C10" s="161"/>
      <c r="D10" s="100" t="s">
        <v>125</v>
      </c>
      <c r="E10" s="64"/>
      <c r="F10" s="163">
        <v>18528</v>
      </c>
      <c r="G10" s="163"/>
      <c r="H10" s="163"/>
      <c r="I10" s="163"/>
      <c r="J10" s="163">
        <v>18528</v>
      </c>
      <c r="K10" s="163"/>
    </row>
    <row r="11" spans="1:11" ht="19.5" customHeight="1">
      <c r="A11" s="165">
        <v>921</v>
      </c>
      <c r="B11" s="165">
        <v>92116</v>
      </c>
      <c r="C11" s="165"/>
      <c r="D11" s="102" t="s">
        <v>86</v>
      </c>
      <c r="E11" s="166"/>
      <c r="F11" s="166">
        <v>26300</v>
      </c>
      <c r="G11" s="166"/>
      <c r="H11" s="166"/>
      <c r="I11" s="166"/>
      <c r="J11" s="166">
        <v>26300</v>
      </c>
      <c r="K11" s="166"/>
    </row>
    <row r="12" spans="1:11" s="167" customFormat="1" ht="19.5" customHeight="1">
      <c r="A12" s="591" t="s">
        <v>41</v>
      </c>
      <c r="B12" s="591"/>
      <c r="C12" s="591"/>
      <c r="D12" s="591"/>
      <c r="E12" s="168">
        <f>SUM(E8:E11)</f>
        <v>100622</v>
      </c>
      <c r="F12" s="168">
        <f>SUM(F8:F11)</f>
        <v>124755</v>
      </c>
      <c r="G12" s="168"/>
      <c r="H12" s="168"/>
      <c r="I12" s="168"/>
      <c r="J12" s="168">
        <f>SUM(J8:J11)</f>
        <v>124755</v>
      </c>
      <c r="K12" s="168"/>
    </row>
    <row r="13" ht="19.5" customHeight="1">
      <c r="A13" s="34"/>
    </row>
  </sheetData>
  <mergeCells count="11">
    <mergeCell ref="K5:K6"/>
    <mergeCell ref="A12:D12"/>
    <mergeCell ref="A2:K2"/>
    <mergeCell ref="A4:A6"/>
    <mergeCell ref="B4:B6"/>
    <mergeCell ref="C4:C6"/>
    <mergeCell ref="E4:E6"/>
    <mergeCell ref="F4:F6"/>
    <mergeCell ref="G4:K4"/>
    <mergeCell ref="G5:G6"/>
    <mergeCell ref="H5:J5"/>
  </mergeCells>
  <printOptions horizontalCentered="1"/>
  <pageMargins left="0.5511811023622047" right="0.5511811023622047" top="1.24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&amp;A
do uchwały Nr IX/75/2007
Rady Powiatu w Choszcznie 
z dnia 28 grudnia 2007 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0"/>
  <sheetViews>
    <sheetView tabSelected="1" view="pageBreakPreview" zoomScale="90" zoomScaleSheetLayoutView="90" workbookViewId="0" topLeftCell="A1">
      <selection activeCell="F126" sqref="F126:F129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7.875" style="0" customWidth="1"/>
    <col min="4" max="4" width="6.625" style="0" customWidth="1"/>
    <col min="5" max="5" width="25.125" style="0" customWidth="1"/>
    <col min="6" max="6" width="16.125" style="0" customWidth="1"/>
    <col min="7" max="7" width="11.625" style="0" customWidth="1"/>
    <col min="8" max="8" width="11.25390625" style="0" customWidth="1"/>
    <col min="9" max="9" width="10.25390625" style="0" customWidth="1"/>
    <col min="10" max="10" width="13.375" style="0" customWidth="1"/>
    <col min="11" max="11" width="13.75390625" style="0" customWidth="1"/>
    <col min="12" max="12" width="15.00390625" style="0" customWidth="1"/>
    <col min="13" max="13" width="16.375" style="0" customWidth="1"/>
  </cols>
  <sheetData>
    <row r="1" spans="1:13" ht="29.25" customHeight="1">
      <c r="A1" s="608" t="s">
        <v>313</v>
      </c>
      <c r="B1" s="608"/>
      <c r="C1" s="608"/>
      <c r="D1" s="608"/>
      <c r="E1" s="608"/>
      <c r="F1" s="608"/>
      <c r="G1" s="608"/>
      <c r="H1" s="608"/>
      <c r="I1" s="608"/>
      <c r="J1" s="608"/>
      <c r="K1" s="467"/>
      <c r="L1" s="467"/>
      <c r="M1" s="467"/>
    </row>
    <row r="2" spans="1:13" ht="15" customHeight="1">
      <c r="A2" s="468"/>
      <c r="B2" s="468"/>
      <c r="C2" s="468"/>
      <c r="D2" s="469"/>
      <c r="E2" s="468"/>
      <c r="F2" s="468"/>
      <c r="G2" s="468"/>
      <c r="H2" s="470"/>
      <c r="I2" s="468"/>
      <c r="J2" s="467"/>
      <c r="K2" s="471"/>
      <c r="L2" s="471"/>
      <c r="M2" s="472" t="s">
        <v>20</v>
      </c>
    </row>
    <row r="3" spans="1:13" ht="33" customHeight="1">
      <c r="A3" s="609" t="s">
        <v>25</v>
      </c>
      <c r="B3" s="609" t="s">
        <v>1</v>
      </c>
      <c r="C3" s="609" t="s">
        <v>19</v>
      </c>
      <c r="D3" s="609" t="s">
        <v>47</v>
      </c>
      <c r="E3" s="601" t="s">
        <v>199</v>
      </c>
      <c r="F3" s="601" t="s">
        <v>200</v>
      </c>
      <c r="G3" s="601" t="s">
        <v>201</v>
      </c>
      <c r="H3" s="602" t="s">
        <v>202</v>
      </c>
      <c r="I3" s="601" t="s">
        <v>203</v>
      </c>
      <c r="J3" s="602" t="s">
        <v>204</v>
      </c>
      <c r="K3" s="602"/>
      <c r="L3" s="602"/>
      <c r="M3" s="602"/>
    </row>
    <row r="4" spans="1:13" ht="29.25" customHeight="1">
      <c r="A4" s="609"/>
      <c r="B4" s="609"/>
      <c r="C4" s="609"/>
      <c r="D4" s="609"/>
      <c r="E4" s="601"/>
      <c r="F4" s="601"/>
      <c r="G4" s="601"/>
      <c r="H4" s="602"/>
      <c r="I4" s="601"/>
      <c r="J4" s="486" t="s">
        <v>205</v>
      </c>
      <c r="K4" s="486" t="s">
        <v>206</v>
      </c>
      <c r="L4" s="486" t="s">
        <v>207</v>
      </c>
      <c r="M4" s="486" t="s">
        <v>208</v>
      </c>
    </row>
    <row r="5" spans="1:13" ht="11.25" customHeight="1">
      <c r="A5" s="473">
        <v>1</v>
      </c>
      <c r="B5" s="473">
        <v>2</v>
      </c>
      <c r="C5" s="473">
        <v>3</v>
      </c>
      <c r="D5" s="473">
        <v>4</v>
      </c>
      <c r="E5" s="474">
        <v>5</v>
      </c>
      <c r="F5" s="474">
        <v>6</v>
      </c>
      <c r="G5" s="473">
        <v>7</v>
      </c>
      <c r="H5" s="475">
        <v>8</v>
      </c>
      <c r="I5" s="473">
        <v>9</v>
      </c>
      <c r="J5" s="475">
        <v>10</v>
      </c>
      <c r="K5" s="475">
        <v>11</v>
      </c>
      <c r="L5" s="475">
        <v>12</v>
      </c>
      <c r="M5" s="475">
        <v>13</v>
      </c>
    </row>
    <row r="6" spans="1:13" ht="19.5" customHeight="1">
      <c r="A6" s="596">
        <v>1</v>
      </c>
      <c r="B6" s="597">
        <v>600</v>
      </c>
      <c r="C6" s="597">
        <v>60014</v>
      </c>
      <c r="D6" s="607">
        <v>6050</v>
      </c>
      <c r="E6" s="603" t="s">
        <v>314</v>
      </c>
      <c r="F6" s="603" t="s">
        <v>315</v>
      </c>
      <c r="G6" s="597" t="s">
        <v>316</v>
      </c>
      <c r="H6" s="606">
        <f>SUM(J6:M6)</f>
        <v>9300000</v>
      </c>
      <c r="I6" s="487" t="s">
        <v>209</v>
      </c>
      <c r="J6" s="499">
        <f>SUM(J7:J9)</f>
        <v>1000000</v>
      </c>
      <c r="K6" s="499">
        <f>SUM(K8:K9)</f>
        <v>3650000</v>
      </c>
      <c r="L6" s="499">
        <f>SUM(L8:L9)</f>
        <v>4650000</v>
      </c>
      <c r="M6" s="499">
        <f>SUM(M7:M9)</f>
        <v>0</v>
      </c>
    </row>
    <row r="7" spans="1:13" ht="15" customHeight="1">
      <c r="A7" s="596" t="s">
        <v>210</v>
      </c>
      <c r="B7" s="597"/>
      <c r="C7" s="597"/>
      <c r="D7" s="607"/>
      <c r="E7" s="604"/>
      <c r="F7" s="604"/>
      <c r="G7" s="597"/>
      <c r="H7" s="606"/>
      <c r="I7" s="488" t="s">
        <v>211</v>
      </c>
      <c r="J7" s="476">
        <v>1000000</v>
      </c>
      <c r="K7" s="500"/>
      <c r="M7" s="476"/>
    </row>
    <row r="8" spans="1:13" ht="33" customHeight="1">
      <c r="A8" s="596" t="s">
        <v>212</v>
      </c>
      <c r="B8" s="597"/>
      <c r="C8" s="597"/>
      <c r="D8" s="607"/>
      <c r="E8" s="604"/>
      <c r="F8" s="604"/>
      <c r="G8" s="597"/>
      <c r="H8" s="606"/>
      <c r="I8" s="489" t="s">
        <v>213</v>
      </c>
      <c r="J8" s="476"/>
      <c r="K8" s="476">
        <v>1825000</v>
      </c>
      <c r="L8" s="476">
        <v>2325000</v>
      </c>
      <c r="M8" s="476"/>
    </row>
    <row r="9" spans="1:13" ht="12.75" customHeight="1">
      <c r="A9" s="596" t="s">
        <v>214</v>
      </c>
      <c r="B9" s="597"/>
      <c r="C9" s="597"/>
      <c r="D9" s="607"/>
      <c r="E9" s="605"/>
      <c r="F9" s="605"/>
      <c r="G9" s="597"/>
      <c r="H9" s="606"/>
      <c r="I9" s="490" t="s">
        <v>215</v>
      </c>
      <c r="J9" s="477"/>
      <c r="K9" s="477">
        <v>1825000</v>
      </c>
      <c r="L9" s="477">
        <v>2325000</v>
      </c>
      <c r="M9" s="477"/>
    </row>
    <row r="10" spans="1:13" ht="15.75" customHeight="1">
      <c r="A10" s="596">
        <v>2</v>
      </c>
      <c r="B10" s="595">
        <v>600</v>
      </c>
      <c r="C10" s="595">
        <v>60014</v>
      </c>
      <c r="D10" s="600">
        <v>6050</v>
      </c>
      <c r="E10" s="603" t="s">
        <v>317</v>
      </c>
      <c r="F10" s="603" t="s">
        <v>315</v>
      </c>
      <c r="G10" s="595" t="s">
        <v>318</v>
      </c>
      <c r="H10" s="606">
        <f>SUM(J10:M10)</f>
        <v>5800000</v>
      </c>
      <c r="I10" s="491" t="s">
        <v>209</v>
      </c>
      <c r="J10" s="499">
        <f>SUM(J11:J13)</f>
        <v>0</v>
      </c>
      <c r="K10" s="499">
        <f>SUM(K11:K13)</f>
        <v>0</v>
      </c>
      <c r="L10" s="499">
        <f>SUM(L11:L13)</f>
        <v>2900000</v>
      </c>
      <c r="M10" s="499">
        <f>SUM(M11:M13)</f>
        <v>2900000</v>
      </c>
    </row>
    <row r="11" spans="1:13" ht="12.75">
      <c r="A11" s="596" t="s">
        <v>216</v>
      </c>
      <c r="B11" s="595"/>
      <c r="C11" s="595"/>
      <c r="D11" s="600"/>
      <c r="E11" s="604"/>
      <c r="F11" s="604"/>
      <c r="G11" s="595"/>
      <c r="H11" s="606"/>
      <c r="I11" s="488" t="s">
        <v>211</v>
      </c>
      <c r="J11" s="476"/>
      <c r="K11" s="476"/>
      <c r="L11" s="476"/>
      <c r="M11" s="476"/>
    </row>
    <row r="12" spans="1:13" ht="33.75">
      <c r="A12" s="596" t="s">
        <v>217</v>
      </c>
      <c r="B12" s="595"/>
      <c r="C12" s="595"/>
      <c r="D12" s="600"/>
      <c r="E12" s="604"/>
      <c r="F12" s="604"/>
      <c r="G12" s="595"/>
      <c r="H12" s="606"/>
      <c r="I12" s="489" t="s">
        <v>213</v>
      </c>
      <c r="J12" s="476"/>
      <c r="K12" s="476"/>
      <c r="L12" s="476">
        <v>1450000</v>
      </c>
      <c r="M12" s="476">
        <v>1450000</v>
      </c>
    </row>
    <row r="13" spans="1:13" ht="12.75">
      <c r="A13" s="596" t="s">
        <v>218</v>
      </c>
      <c r="B13" s="595"/>
      <c r="C13" s="595"/>
      <c r="D13" s="600"/>
      <c r="E13" s="605"/>
      <c r="F13" s="605"/>
      <c r="G13" s="595"/>
      <c r="H13" s="606"/>
      <c r="I13" s="490" t="s">
        <v>215</v>
      </c>
      <c r="J13" s="477"/>
      <c r="K13" s="477"/>
      <c r="L13" s="477">
        <v>1450000</v>
      </c>
      <c r="M13" s="477">
        <v>1450000</v>
      </c>
    </row>
    <row r="14" spans="1:13" ht="12.75">
      <c r="A14" s="610">
        <v>3</v>
      </c>
      <c r="B14" s="611">
        <v>600</v>
      </c>
      <c r="C14" s="611">
        <v>60014</v>
      </c>
      <c r="D14" s="612">
        <v>6050</v>
      </c>
      <c r="E14" s="603" t="s">
        <v>319</v>
      </c>
      <c r="F14" s="603" t="s">
        <v>315</v>
      </c>
      <c r="G14" s="595" t="s">
        <v>318</v>
      </c>
      <c r="H14" s="606">
        <f>SUM(J14:M14)</f>
        <v>3000000</v>
      </c>
      <c r="I14" s="492" t="s">
        <v>209</v>
      </c>
      <c r="J14" s="499">
        <f>SUM(J15:J17)</f>
        <v>0</v>
      </c>
      <c r="K14" s="499">
        <f>SUM(K15:K17)</f>
        <v>0</v>
      </c>
      <c r="L14" s="499">
        <f>SUM(L15:L17)</f>
        <v>1500000</v>
      </c>
      <c r="M14" s="499">
        <f>SUM(M16:M17)</f>
        <v>1500000</v>
      </c>
    </row>
    <row r="15" spans="1:12" ht="12.75">
      <c r="A15" s="610" t="s">
        <v>219</v>
      </c>
      <c r="B15" s="611"/>
      <c r="C15" s="611"/>
      <c r="D15" s="612"/>
      <c r="E15" s="604"/>
      <c r="F15" s="604"/>
      <c r="G15" s="595"/>
      <c r="H15" s="606"/>
      <c r="I15" s="493" t="s">
        <v>211</v>
      </c>
      <c r="J15" s="478"/>
      <c r="K15" s="478"/>
      <c r="L15" s="478"/>
    </row>
    <row r="16" spans="1:13" ht="33.75">
      <c r="A16" s="610" t="s">
        <v>220</v>
      </c>
      <c r="B16" s="611"/>
      <c r="C16" s="611"/>
      <c r="D16" s="612"/>
      <c r="E16" s="604"/>
      <c r="F16" s="604"/>
      <c r="G16" s="595"/>
      <c r="H16" s="606"/>
      <c r="I16" s="494" t="s">
        <v>213</v>
      </c>
      <c r="J16" s="478"/>
      <c r="K16" s="478"/>
      <c r="L16" s="478">
        <v>750000</v>
      </c>
      <c r="M16" s="478">
        <v>750000</v>
      </c>
    </row>
    <row r="17" spans="1:13" ht="12.75">
      <c r="A17" s="610" t="s">
        <v>221</v>
      </c>
      <c r="B17" s="611"/>
      <c r="C17" s="611"/>
      <c r="D17" s="612"/>
      <c r="E17" s="605"/>
      <c r="F17" s="605"/>
      <c r="G17" s="595"/>
      <c r="H17" s="606"/>
      <c r="I17" s="495" t="s">
        <v>215</v>
      </c>
      <c r="J17" s="479"/>
      <c r="K17" s="479"/>
      <c r="L17" s="479">
        <v>750000</v>
      </c>
      <c r="M17" s="479">
        <v>750000</v>
      </c>
    </row>
    <row r="18" spans="1:13" ht="12.75">
      <c r="A18" s="613">
        <v>4</v>
      </c>
      <c r="B18" s="594">
        <v>600</v>
      </c>
      <c r="C18" s="594">
        <v>60014</v>
      </c>
      <c r="D18" s="599">
        <v>6050</v>
      </c>
      <c r="E18" s="604" t="s">
        <v>320</v>
      </c>
      <c r="F18" s="603" t="s">
        <v>315</v>
      </c>
      <c r="G18" s="594">
        <v>2012</v>
      </c>
      <c r="H18" s="606">
        <f>SUM(J18:M18)</f>
        <v>3000000</v>
      </c>
      <c r="I18" s="491" t="s">
        <v>209</v>
      </c>
      <c r="J18" s="499">
        <f>SUM(J19:J21)</f>
        <v>0</v>
      </c>
      <c r="K18" s="499">
        <f>SUM(K19:K21)</f>
        <v>0</v>
      </c>
      <c r="L18" s="499">
        <f>SUM(L19:L21)</f>
        <v>0</v>
      </c>
      <c r="M18" s="499">
        <f>SUM(M19:M21)</f>
        <v>3000000</v>
      </c>
    </row>
    <row r="19" spans="1:13" ht="12.75">
      <c r="A19" s="596" t="s">
        <v>222</v>
      </c>
      <c r="B19" s="594"/>
      <c r="C19" s="594"/>
      <c r="D19" s="599"/>
      <c r="E19" s="604"/>
      <c r="F19" s="604"/>
      <c r="G19" s="594"/>
      <c r="H19" s="606"/>
      <c r="I19" s="488" t="s">
        <v>211</v>
      </c>
      <c r="J19" s="476"/>
      <c r="K19" s="476"/>
      <c r="L19" s="476"/>
      <c r="M19" s="476"/>
    </row>
    <row r="20" spans="1:13" ht="33.75">
      <c r="A20" s="596" t="s">
        <v>223</v>
      </c>
      <c r="B20" s="594"/>
      <c r="C20" s="594"/>
      <c r="D20" s="599"/>
      <c r="E20" s="604"/>
      <c r="F20" s="604"/>
      <c r="G20" s="594"/>
      <c r="H20" s="606"/>
      <c r="I20" s="489" t="s">
        <v>213</v>
      </c>
      <c r="J20" s="476"/>
      <c r="K20" s="476"/>
      <c r="L20" s="476"/>
      <c r="M20" s="478">
        <v>1500000</v>
      </c>
    </row>
    <row r="21" spans="1:13" ht="12.75">
      <c r="A21" s="596" t="s">
        <v>224</v>
      </c>
      <c r="B21" s="594"/>
      <c r="C21" s="594"/>
      <c r="D21" s="599"/>
      <c r="E21" s="604"/>
      <c r="F21" s="605"/>
      <c r="G21" s="594"/>
      <c r="H21" s="606"/>
      <c r="I21" s="496" t="s">
        <v>215</v>
      </c>
      <c r="J21" s="480"/>
      <c r="K21" s="480"/>
      <c r="L21" s="480"/>
      <c r="M21" s="478">
        <v>1500000</v>
      </c>
    </row>
    <row r="22" spans="1:13" ht="12.75">
      <c r="A22" s="596">
        <v>5</v>
      </c>
      <c r="B22" s="597">
        <v>600</v>
      </c>
      <c r="C22" s="597">
        <v>60014</v>
      </c>
      <c r="D22" s="607">
        <v>6050</v>
      </c>
      <c r="E22" s="614" t="s">
        <v>321</v>
      </c>
      <c r="F22" s="603" t="s">
        <v>315</v>
      </c>
      <c r="G22" s="597" t="s">
        <v>322</v>
      </c>
      <c r="H22" s="606">
        <f>SUM(J22:M22)</f>
        <v>2500000</v>
      </c>
      <c r="I22" s="487" t="s">
        <v>209</v>
      </c>
      <c r="J22" s="499">
        <f>SUM(J23:J25)</f>
        <v>0</v>
      </c>
      <c r="K22" s="499">
        <f>SUM(K23:K25)</f>
        <v>0</v>
      </c>
      <c r="L22" s="499">
        <f>SUM(L23:L25)</f>
        <v>0</v>
      </c>
      <c r="M22" s="499">
        <f>SUM(M23:M25)</f>
        <v>2500000</v>
      </c>
    </row>
    <row r="23" spans="1:13" ht="12.75">
      <c r="A23" s="596" t="s">
        <v>225</v>
      </c>
      <c r="B23" s="597"/>
      <c r="C23" s="597"/>
      <c r="D23" s="607"/>
      <c r="E23" s="614"/>
      <c r="F23" s="604"/>
      <c r="G23" s="597"/>
      <c r="H23" s="606"/>
      <c r="I23" s="488" t="s">
        <v>211</v>
      </c>
      <c r="J23" s="476"/>
      <c r="K23" s="476"/>
      <c r="L23" s="476"/>
      <c r="M23" s="476"/>
    </row>
    <row r="24" spans="1:13" ht="33.75">
      <c r="A24" s="596" t="s">
        <v>226</v>
      </c>
      <c r="B24" s="597"/>
      <c r="C24" s="597"/>
      <c r="D24" s="607"/>
      <c r="E24" s="614"/>
      <c r="F24" s="604"/>
      <c r="G24" s="597"/>
      <c r="H24" s="606"/>
      <c r="I24" s="489" t="s">
        <v>213</v>
      </c>
      <c r="J24" s="476"/>
      <c r="K24" s="476"/>
      <c r="L24" s="476"/>
      <c r="M24" s="476">
        <v>1250000</v>
      </c>
    </row>
    <row r="25" spans="1:13" ht="12.75">
      <c r="A25" s="596" t="s">
        <v>227</v>
      </c>
      <c r="B25" s="597"/>
      <c r="C25" s="597"/>
      <c r="D25" s="607"/>
      <c r="E25" s="614"/>
      <c r="F25" s="605"/>
      <c r="G25" s="597"/>
      <c r="H25" s="606"/>
      <c r="I25" s="490" t="s">
        <v>215</v>
      </c>
      <c r="J25" s="477"/>
      <c r="K25" s="477"/>
      <c r="L25" s="477"/>
      <c r="M25" s="477">
        <v>1250000</v>
      </c>
    </row>
    <row r="26" spans="1:13" ht="12.75">
      <c r="A26" s="596">
        <v>6</v>
      </c>
      <c r="B26" s="597">
        <v>600</v>
      </c>
      <c r="C26" s="597">
        <v>60014</v>
      </c>
      <c r="D26" s="607">
        <v>6050</v>
      </c>
      <c r="E26" s="614" t="s">
        <v>323</v>
      </c>
      <c r="F26" s="603" t="s">
        <v>315</v>
      </c>
      <c r="G26" s="593">
        <v>2012</v>
      </c>
      <c r="H26" s="606">
        <f>SUM(J26:M26)</f>
        <v>1700000</v>
      </c>
      <c r="I26" s="487" t="s">
        <v>209</v>
      </c>
      <c r="J26" s="499">
        <f>SUM(J27:J29)</f>
        <v>0</v>
      </c>
      <c r="K26" s="499">
        <f>SUM(K27:K29)</f>
        <v>0</v>
      </c>
      <c r="L26" s="499">
        <f>SUM(L27:L29)</f>
        <v>0</v>
      </c>
      <c r="M26" s="499">
        <f>SUM(M27:M29)</f>
        <v>1700000</v>
      </c>
    </row>
    <row r="27" spans="1:13" ht="12.75">
      <c r="A27" s="596" t="s">
        <v>228</v>
      </c>
      <c r="B27" s="597"/>
      <c r="C27" s="597"/>
      <c r="D27" s="607"/>
      <c r="E27" s="614"/>
      <c r="F27" s="604"/>
      <c r="G27" s="594"/>
      <c r="H27" s="606"/>
      <c r="I27" s="488" t="s">
        <v>211</v>
      </c>
      <c r="J27" s="476"/>
      <c r="K27" s="476"/>
      <c r="L27" s="476"/>
      <c r="M27" s="476"/>
    </row>
    <row r="28" spans="1:13" ht="33.75">
      <c r="A28" s="596" t="s">
        <v>229</v>
      </c>
      <c r="B28" s="597"/>
      <c r="C28" s="597"/>
      <c r="D28" s="607"/>
      <c r="E28" s="614"/>
      <c r="F28" s="604"/>
      <c r="G28" s="594"/>
      <c r="H28" s="606"/>
      <c r="I28" s="489" t="s">
        <v>213</v>
      </c>
      <c r="J28" s="476"/>
      <c r="K28" s="476"/>
      <c r="L28" s="476"/>
      <c r="M28" s="476">
        <v>850000</v>
      </c>
    </row>
    <row r="29" spans="1:13" ht="12.75">
      <c r="A29" s="615" t="s">
        <v>230</v>
      </c>
      <c r="B29" s="616"/>
      <c r="C29" s="616"/>
      <c r="D29" s="617"/>
      <c r="E29" s="618"/>
      <c r="F29" s="619"/>
      <c r="G29" s="620"/>
      <c r="H29" s="621"/>
      <c r="I29" s="490" t="s">
        <v>215</v>
      </c>
      <c r="J29" s="477"/>
      <c r="K29" s="477"/>
      <c r="L29" s="477"/>
      <c r="M29" s="477">
        <v>850000</v>
      </c>
    </row>
    <row r="30" spans="1:13" ht="11.25" customHeight="1">
      <c r="A30" s="526">
        <v>1</v>
      </c>
      <c r="B30" s="526">
        <v>2</v>
      </c>
      <c r="C30" s="526">
        <v>3</v>
      </c>
      <c r="D30" s="526">
        <v>4</v>
      </c>
      <c r="E30" s="527">
        <v>5</v>
      </c>
      <c r="F30" s="527">
        <v>6</v>
      </c>
      <c r="G30" s="526">
        <v>7</v>
      </c>
      <c r="H30" s="526">
        <v>8</v>
      </c>
      <c r="I30" s="501">
        <v>9</v>
      </c>
      <c r="J30" s="501">
        <v>10</v>
      </c>
      <c r="K30" s="501">
        <v>11</v>
      </c>
      <c r="L30" s="501">
        <v>12</v>
      </c>
      <c r="M30" s="501">
        <v>13</v>
      </c>
    </row>
    <row r="31" spans="1:13" ht="12.75">
      <c r="A31" s="596">
        <v>7</v>
      </c>
      <c r="B31" s="597">
        <v>600</v>
      </c>
      <c r="C31" s="597">
        <v>60014</v>
      </c>
      <c r="D31" s="607">
        <v>6050</v>
      </c>
      <c r="E31" s="614" t="s">
        <v>324</v>
      </c>
      <c r="F31" s="603" t="s">
        <v>315</v>
      </c>
      <c r="G31" s="597">
        <v>2013</v>
      </c>
      <c r="H31" s="606">
        <f>SUM(J31:M31)</f>
        <v>4000000</v>
      </c>
      <c r="I31" s="487" t="s">
        <v>209</v>
      </c>
      <c r="J31" s="499">
        <f>SUM(J32:J34)</f>
        <v>0</v>
      </c>
      <c r="K31" s="499">
        <f>SUM(K32:K34)</f>
        <v>0</v>
      </c>
      <c r="L31" s="499">
        <f>SUM(L32:L34)</f>
        <v>0</v>
      </c>
      <c r="M31" s="499">
        <f>SUM(M32:M34)</f>
        <v>4000000</v>
      </c>
    </row>
    <row r="32" spans="1:13" ht="12.75">
      <c r="A32" s="596" t="s">
        <v>231</v>
      </c>
      <c r="B32" s="597"/>
      <c r="C32" s="597"/>
      <c r="D32" s="607"/>
      <c r="E32" s="614"/>
      <c r="F32" s="604"/>
      <c r="G32" s="597"/>
      <c r="H32" s="606"/>
      <c r="I32" s="488" t="s">
        <v>211</v>
      </c>
      <c r="J32" s="476"/>
      <c r="K32" s="476"/>
      <c r="L32" s="476"/>
      <c r="M32" s="476"/>
    </row>
    <row r="33" spans="1:13" ht="33.75">
      <c r="A33" s="596" t="s">
        <v>232</v>
      </c>
      <c r="B33" s="597"/>
      <c r="C33" s="597"/>
      <c r="D33" s="607"/>
      <c r="E33" s="614"/>
      <c r="F33" s="604"/>
      <c r="G33" s="597"/>
      <c r="H33" s="606"/>
      <c r="I33" s="489" t="s">
        <v>213</v>
      </c>
      <c r="J33" s="476"/>
      <c r="K33" s="476"/>
      <c r="L33" s="476"/>
      <c r="M33" s="476">
        <v>2000000</v>
      </c>
    </row>
    <row r="34" spans="1:13" ht="12.75">
      <c r="A34" s="596" t="s">
        <v>233</v>
      </c>
      <c r="B34" s="597"/>
      <c r="C34" s="597"/>
      <c r="D34" s="607"/>
      <c r="E34" s="614"/>
      <c r="F34" s="605"/>
      <c r="G34" s="597"/>
      <c r="H34" s="606"/>
      <c r="I34" s="490" t="s">
        <v>215</v>
      </c>
      <c r="J34" s="477"/>
      <c r="K34" s="477"/>
      <c r="L34" s="477"/>
      <c r="M34" s="477">
        <v>2000000</v>
      </c>
    </row>
    <row r="35" spans="1:13" ht="12.75">
      <c r="A35" s="596">
        <v>8</v>
      </c>
      <c r="B35" s="595">
        <v>600</v>
      </c>
      <c r="C35" s="595">
        <v>60014</v>
      </c>
      <c r="D35" s="600">
        <v>6050</v>
      </c>
      <c r="E35" s="605" t="s">
        <v>327</v>
      </c>
      <c r="F35" s="603" t="s">
        <v>315</v>
      </c>
      <c r="G35" s="595" t="s">
        <v>316</v>
      </c>
      <c r="H35" s="606">
        <f>SUM(J35:M35)</f>
        <v>300000</v>
      </c>
      <c r="I35" s="491" t="s">
        <v>209</v>
      </c>
      <c r="J35" s="499">
        <f>SUM(J36:J38)</f>
        <v>100000</v>
      </c>
      <c r="K35" s="499">
        <f>SUM(K36:K38)</f>
        <v>100000</v>
      </c>
      <c r="L35" s="499">
        <f>SUM(L36:L38)</f>
        <v>100000</v>
      </c>
      <c r="M35" s="499">
        <f>SUM(M36:M38)</f>
        <v>0</v>
      </c>
    </row>
    <row r="36" spans="1:13" ht="12.75">
      <c r="A36" s="596" t="s">
        <v>234</v>
      </c>
      <c r="B36" s="595"/>
      <c r="C36" s="595"/>
      <c r="D36" s="600"/>
      <c r="E36" s="605"/>
      <c r="F36" s="604"/>
      <c r="G36" s="595"/>
      <c r="H36" s="606"/>
      <c r="I36" s="488" t="s">
        <v>211</v>
      </c>
      <c r="J36" s="476">
        <v>100000</v>
      </c>
      <c r="K36" s="476"/>
      <c r="L36" s="476"/>
      <c r="M36" s="476"/>
    </row>
    <row r="37" spans="1:13" ht="33.75">
      <c r="A37" s="596" t="s">
        <v>235</v>
      </c>
      <c r="B37" s="595"/>
      <c r="C37" s="595"/>
      <c r="D37" s="600"/>
      <c r="E37" s="605"/>
      <c r="F37" s="604"/>
      <c r="G37" s="595"/>
      <c r="H37" s="606"/>
      <c r="I37" s="489" t="s">
        <v>213</v>
      </c>
      <c r="J37" s="476"/>
      <c r="K37" s="476">
        <v>100000</v>
      </c>
      <c r="L37" s="476">
        <v>100000</v>
      </c>
      <c r="M37" s="476"/>
    </row>
    <row r="38" spans="1:13" ht="12.75">
      <c r="A38" s="596" t="s">
        <v>236</v>
      </c>
      <c r="B38" s="595"/>
      <c r="C38" s="595"/>
      <c r="D38" s="600"/>
      <c r="E38" s="605"/>
      <c r="F38" s="605"/>
      <c r="G38" s="595"/>
      <c r="H38" s="606"/>
      <c r="I38" s="490" t="s">
        <v>215</v>
      </c>
      <c r="J38" s="477"/>
      <c r="K38" s="477"/>
      <c r="L38" s="477"/>
      <c r="M38" s="477"/>
    </row>
    <row r="39" spans="1:13" ht="12.75">
      <c r="A39" s="596">
        <v>9</v>
      </c>
      <c r="B39" s="597">
        <v>750</v>
      </c>
      <c r="C39" s="597">
        <v>75020</v>
      </c>
      <c r="D39" s="607">
        <v>6050</v>
      </c>
      <c r="E39" s="614" t="s">
        <v>326</v>
      </c>
      <c r="F39" s="603" t="s">
        <v>325</v>
      </c>
      <c r="G39" s="597">
        <v>2008</v>
      </c>
      <c r="H39" s="606">
        <f>SUM(J39:M39)</f>
        <v>187500</v>
      </c>
      <c r="I39" s="487" t="s">
        <v>209</v>
      </c>
      <c r="J39" s="499">
        <f>SUM(J40:J42)</f>
        <v>187500</v>
      </c>
      <c r="K39" s="499">
        <f>SUM(K40:K42)</f>
        <v>0</v>
      </c>
      <c r="L39" s="499">
        <f>SUM(L40:L42)</f>
        <v>0</v>
      </c>
      <c r="M39" s="499">
        <f>SUM(M40:M42)</f>
        <v>0</v>
      </c>
    </row>
    <row r="40" spans="1:13" ht="12.75">
      <c r="A40" s="596" t="s">
        <v>237</v>
      </c>
      <c r="B40" s="597"/>
      <c r="C40" s="597"/>
      <c r="D40" s="607"/>
      <c r="E40" s="614"/>
      <c r="F40" s="604"/>
      <c r="G40" s="597"/>
      <c r="H40" s="606"/>
      <c r="I40" s="488" t="s">
        <v>211</v>
      </c>
      <c r="J40" s="476">
        <v>28125</v>
      </c>
      <c r="K40" s="476"/>
      <c r="L40" s="476"/>
      <c r="M40" s="476"/>
    </row>
    <row r="41" spans="1:13" ht="33.75">
      <c r="A41" s="596" t="s">
        <v>238</v>
      </c>
      <c r="B41" s="597"/>
      <c r="C41" s="597"/>
      <c r="D41" s="607"/>
      <c r="E41" s="614"/>
      <c r="F41" s="604"/>
      <c r="G41" s="597"/>
      <c r="H41" s="606"/>
      <c r="I41" s="489" t="s">
        <v>213</v>
      </c>
      <c r="J41" s="476"/>
      <c r="K41" s="476"/>
      <c r="L41" s="476"/>
      <c r="M41" s="476"/>
    </row>
    <row r="42" spans="1:13" ht="12.75">
      <c r="A42" s="596" t="s">
        <v>239</v>
      </c>
      <c r="B42" s="597"/>
      <c r="C42" s="597"/>
      <c r="D42" s="607"/>
      <c r="E42" s="614"/>
      <c r="F42" s="605"/>
      <c r="G42" s="597"/>
      <c r="H42" s="606"/>
      <c r="I42" s="490" t="s">
        <v>215</v>
      </c>
      <c r="J42" s="477">
        <v>159375</v>
      </c>
      <c r="K42" s="477"/>
      <c r="L42" s="477"/>
      <c r="M42" s="477"/>
    </row>
    <row r="43" spans="1:13" ht="12.75">
      <c r="A43" s="596">
        <v>10</v>
      </c>
      <c r="B43" s="597">
        <v>750</v>
      </c>
      <c r="C43" s="597">
        <v>75020</v>
      </c>
      <c r="D43" s="607">
        <v>6050</v>
      </c>
      <c r="E43" s="614" t="s">
        <v>328</v>
      </c>
      <c r="F43" s="603" t="s">
        <v>325</v>
      </c>
      <c r="G43" s="597">
        <v>2008</v>
      </c>
      <c r="H43" s="606">
        <f>SUM(J43:M43)</f>
        <v>100000</v>
      </c>
      <c r="I43" s="487" t="s">
        <v>209</v>
      </c>
      <c r="J43" s="499">
        <f>SUM(J44:J46)</f>
        <v>100000</v>
      </c>
      <c r="K43" s="499">
        <f>SUM(K44:K46)</f>
        <v>0</v>
      </c>
      <c r="L43" s="499">
        <f>SUM(L44:L46)</f>
        <v>0</v>
      </c>
      <c r="M43" s="499">
        <f>SUM(M44:M46)</f>
        <v>0</v>
      </c>
    </row>
    <row r="44" spans="1:13" ht="12.75">
      <c r="A44" s="596" t="s">
        <v>240</v>
      </c>
      <c r="B44" s="597"/>
      <c r="C44" s="597"/>
      <c r="D44" s="607"/>
      <c r="E44" s="614"/>
      <c r="F44" s="604"/>
      <c r="G44" s="597"/>
      <c r="H44" s="606"/>
      <c r="I44" s="488" t="s">
        <v>211</v>
      </c>
      <c r="J44" s="476">
        <v>15000</v>
      </c>
      <c r="K44" s="476"/>
      <c r="L44" s="476"/>
      <c r="M44" s="476"/>
    </row>
    <row r="45" spans="1:13" ht="33.75">
      <c r="A45" s="596" t="s">
        <v>241</v>
      </c>
      <c r="B45" s="597"/>
      <c r="C45" s="597"/>
      <c r="D45" s="607"/>
      <c r="E45" s="614"/>
      <c r="F45" s="604"/>
      <c r="G45" s="597"/>
      <c r="H45" s="606"/>
      <c r="I45" s="489" t="s">
        <v>213</v>
      </c>
      <c r="J45" s="476"/>
      <c r="K45" s="476"/>
      <c r="L45" s="476"/>
      <c r="M45" s="476"/>
    </row>
    <row r="46" spans="1:13" ht="12.75">
      <c r="A46" s="596" t="s">
        <v>242</v>
      </c>
      <c r="B46" s="597"/>
      <c r="C46" s="597"/>
      <c r="D46" s="607"/>
      <c r="E46" s="614"/>
      <c r="F46" s="605"/>
      <c r="G46" s="597"/>
      <c r="H46" s="606"/>
      <c r="I46" s="490" t="s">
        <v>215</v>
      </c>
      <c r="J46" s="477">
        <v>85000</v>
      </c>
      <c r="K46" s="477"/>
      <c r="L46" s="477"/>
      <c r="M46" s="477"/>
    </row>
    <row r="47" spans="1:13" ht="12.75">
      <c r="A47" s="613">
        <v>11</v>
      </c>
      <c r="B47" s="595">
        <v>854</v>
      </c>
      <c r="C47" s="595">
        <v>85403</v>
      </c>
      <c r="D47" s="600">
        <v>6050</v>
      </c>
      <c r="E47" s="603" t="s">
        <v>329</v>
      </c>
      <c r="F47" s="603" t="s">
        <v>330</v>
      </c>
      <c r="G47" s="595" t="s">
        <v>331</v>
      </c>
      <c r="H47" s="606">
        <f>SUM(J47:M47)</f>
        <v>1050000</v>
      </c>
      <c r="I47" s="491" t="s">
        <v>209</v>
      </c>
      <c r="J47" s="499">
        <f>SUM(J48:J50)</f>
        <v>0</v>
      </c>
      <c r="K47" s="499">
        <f>SUM(K48:K50)</f>
        <v>537500</v>
      </c>
      <c r="L47" s="499">
        <f>SUM(L48:L50)</f>
        <v>512500</v>
      </c>
      <c r="M47" s="499">
        <f>SUM(M48:M50)</f>
        <v>0</v>
      </c>
    </row>
    <row r="48" spans="1:13" ht="12.75">
      <c r="A48" s="596" t="s">
        <v>243</v>
      </c>
      <c r="B48" s="595"/>
      <c r="C48" s="595"/>
      <c r="D48" s="600"/>
      <c r="E48" s="604"/>
      <c r="F48" s="604"/>
      <c r="G48" s="595"/>
      <c r="H48" s="606"/>
      <c r="I48" s="488" t="s">
        <v>211</v>
      </c>
      <c r="J48" s="476"/>
      <c r="K48" s="476"/>
      <c r="L48" s="476"/>
      <c r="M48" s="476"/>
    </row>
    <row r="49" spans="1:13" ht="33.75">
      <c r="A49" s="596" t="s">
        <v>244</v>
      </c>
      <c r="B49" s="595"/>
      <c r="C49" s="595"/>
      <c r="D49" s="600"/>
      <c r="E49" s="604"/>
      <c r="F49" s="604"/>
      <c r="G49" s="595"/>
      <c r="H49" s="606"/>
      <c r="I49" s="489" t="s">
        <v>213</v>
      </c>
      <c r="J49" s="476"/>
      <c r="K49" s="476">
        <v>76875</v>
      </c>
      <c r="L49" s="476">
        <v>76875</v>
      </c>
      <c r="M49" s="476"/>
    </row>
    <row r="50" spans="1:13" ht="12.75">
      <c r="A50" s="596" t="s">
        <v>245</v>
      </c>
      <c r="B50" s="595"/>
      <c r="C50" s="595"/>
      <c r="D50" s="600"/>
      <c r="E50" s="605"/>
      <c r="F50" s="605"/>
      <c r="G50" s="595"/>
      <c r="H50" s="606"/>
      <c r="I50" s="490" t="s">
        <v>215</v>
      </c>
      <c r="J50" s="477"/>
      <c r="K50" s="477">
        <v>460625</v>
      </c>
      <c r="L50" s="477">
        <v>435625</v>
      </c>
      <c r="M50" s="477"/>
    </row>
    <row r="51" spans="1:13" ht="12.75" customHeight="1">
      <c r="A51" s="596">
        <v>12</v>
      </c>
      <c r="B51" s="597">
        <v>801</v>
      </c>
      <c r="C51" s="597">
        <v>80120</v>
      </c>
      <c r="D51" s="607">
        <v>6050</v>
      </c>
      <c r="E51" s="603" t="s">
        <v>341</v>
      </c>
      <c r="F51" s="622" t="s">
        <v>332</v>
      </c>
      <c r="G51" s="597" t="s">
        <v>342</v>
      </c>
      <c r="H51" s="606">
        <f>SUM(J51:M51)</f>
        <v>1550000</v>
      </c>
      <c r="I51" s="487" t="s">
        <v>209</v>
      </c>
      <c r="J51" s="499">
        <f>SUM(J52:J54)</f>
        <v>212500</v>
      </c>
      <c r="K51" s="499">
        <f>SUM(K52:K54)</f>
        <v>212500</v>
      </c>
      <c r="L51" s="499">
        <f>SUM(L52:L54)</f>
        <v>700000</v>
      </c>
      <c r="M51" s="499">
        <f>SUM(M52:M54)</f>
        <v>425000</v>
      </c>
    </row>
    <row r="52" spans="1:13" ht="12.75">
      <c r="A52" s="596" t="s">
        <v>246</v>
      </c>
      <c r="B52" s="597"/>
      <c r="C52" s="597"/>
      <c r="D52" s="607"/>
      <c r="E52" s="604"/>
      <c r="F52" s="622"/>
      <c r="G52" s="597"/>
      <c r="H52" s="606"/>
      <c r="I52" s="488" t="s">
        <v>211</v>
      </c>
      <c r="J52" s="476">
        <v>31875</v>
      </c>
      <c r="K52" s="476"/>
      <c r="L52" s="476"/>
      <c r="M52" s="476"/>
    </row>
    <row r="53" spans="1:13" ht="33.75">
      <c r="A53" s="596" t="s">
        <v>247</v>
      </c>
      <c r="B53" s="597"/>
      <c r="C53" s="597"/>
      <c r="D53" s="607"/>
      <c r="E53" s="604"/>
      <c r="F53" s="622"/>
      <c r="G53" s="597"/>
      <c r="H53" s="606"/>
      <c r="I53" s="489" t="s">
        <v>213</v>
      </c>
      <c r="J53" s="476"/>
      <c r="K53" s="476">
        <v>31875</v>
      </c>
      <c r="L53" s="476">
        <v>105000</v>
      </c>
      <c r="M53" s="476">
        <v>63750</v>
      </c>
    </row>
    <row r="54" spans="1:13" ht="12.75">
      <c r="A54" s="596" t="s">
        <v>248</v>
      </c>
      <c r="B54" s="597"/>
      <c r="C54" s="597"/>
      <c r="D54" s="607"/>
      <c r="E54" s="605"/>
      <c r="F54" s="622"/>
      <c r="G54" s="597"/>
      <c r="H54" s="606"/>
      <c r="I54" s="490" t="s">
        <v>215</v>
      </c>
      <c r="J54" s="477">
        <v>180625</v>
      </c>
      <c r="K54" s="477">
        <v>180625</v>
      </c>
      <c r="L54" s="477">
        <v>595000</v>
      </c>
      <c r="M54" s="477">
        <v>361250</v>
      </c>
    </row>
    <row r="55" spans="1:13" ht="12.75" customHeight="1">
      <c r="A55" s="596">
        <v>13</v>
      </c>
      <c r="B55" s="594">
        <v>801</v>
      </c>
      <c r="C55" s="594">
        <v>80130</v>
      </c>
      <c r="D55" s="599">
        <v>6050</v>
      </c>
      <c r="E55" s="603" t="s">
        <v>343</v>
      </c>
      <c r="F55" s="622" t="s">
        <v>334</v>
      </c>
      <c r="G55" s="594" t="s">
        <v>316</v>
      </c>
      <c r="H55" s="606">
        <f>SUM(J55:M55)</f>
        <v>1060000</v>
      </c>
      <c r="I55" s="491" t="s">
        <v>209</v>
      </c>
      <c r="J55" s="499">
        <f>SUM(J56:J58)</f>
        <v>275000</v>
      </c>
      <c r="K55" s="499">
        <f>SUM(K56:K58)</f>
        <v>675000</v>
      </c>
      <c r="L55" s="499">
        <f>SUM(L56:L58)</f>
        <v>110000</v>
      </c>
      <c r="M55" s="499">
        <f>SUM(M56:M58)</f>
        <v>0</v>
      </c>
    </row>
    <row r="56" spans="1:13" ht="12.75">
      <c r="A56" s="596" t="s">
        <v>249</v>
      </c>
      <c r="B56" s="594"/>
      <c r="C56" s="594"/>
      <c r="D56" s="599"/>
      <c r="E56" s="604"/>
      <c r="F56" s="622"/>
      <c r="G56" s="594"/>
      <c r="H56" s="606"/>
      <c r="I56" s="488" t="s">
        <v>211</v>
      </c>
      <c r="J56" s="476">
        <v>63000</v>
      </c>
      <c r="K56" s="476"/>
      <c r="L56" s="476"/>
      <c r="M56" s="476"/>
    </row>
    <row r="57" spans="1:13" ht="33.75">
      <c r="A57" s="596" t="s">
        <v>250</v>
      </c>
      <c r="B57" s="594"/>
      <c r="C57" s="594"/>
      <c r="D57" s="599"/>
      <c r="E57" s="604"/>
      <c r="F57" s="622"/>
      <c r="G57" s="594"/>
      <c r="H57" s="606"/>
      <c r="I57" s="489" t="s">
        <v>213</v>
      </c>
      <c r="J57" s="476"/>
      <c r="K57" s="476">
        <v>163000</v>
      </c>
      <c r="L57" s="476">
        <v>25000</v>
      </c>
      <c r="M57" s="476"/>
    </row>
    <row r="58" spans="1:13" ht="12.75">
      <c r="A58" s="596" t="s">
        <v>251</v>
      </c>
      <c r="B58" s="594"/>
      <c r="C58" s="594"/>
      <c r="D58" s="599"/>
      <c r="E58" s="605"/>
      <c r="F58" s="622"/>
      <c r="G58" s="594"/>
      <c r="H58" s="606"/>
      <c r="I58" s="496" t="s">
        <v>215</v>
      </c>
      <c r="J58" s="476">
        <v>212000</v>
      </c>
      <c r="K58" s="477">
        <v>512000</v>
      </c>
      <c r="L58" s="480">
        <v>85000</v>
      </c>
      <c r="M58" s="480"/>
    </row>
    <row r="59" spans="1:13" ht="14.25" customHeight="1">
      <c r="A59" s="501">
        <v>1</v>
      </c>
      <c r="B59" s="501">
        <v>2</v>
      </c>
      <c r="C59" s="501">
        <v>3</v>
      </c>
      <c r="D59" s="501">
        <v>4</v>
      </c>
      <c r="E59" s="502">
        <v>5</v>
      </c>
      <c r="F59" s="502">
        <v>6</v>
      </c>
      <c r="G59" s="501">
        <v>7</v>
      </c>
      <c r="H59" s="501">
        <v>8</v>
      </c>
      <c r="I59" s="501">
        <v>9</v>
      </c>
      <c r="J59" s="501">
        <v>10</v>
      </c>
      <c r="K59" s="501">
        <v>11</v>
      </c>
      <c r="L59" s="501">
        <v>12</v>
      </c>
      <c r="M59" s="501">
        <v>13</v>
      </c>
    </row>
    <row r="60" spans="1:13" ht="12.75" customHeight="1">
      <c r="A60" s="596">
        <v>14</v>
      </c>
      <c r="B60" s="597">
        <v>853</v>
      </c>
      <c r="C60" s="597">
        <v>85333</v>
      </c>
      <c r="D60" s="607">
        <v>6050</v>
      </c>
      <c r="E60" s="603" t="s">
        <v>344</v>
      </c>
      <c r="F60" s="603" t="s">
        <v>337</v>
      </c>
      <c r="G60" s="597" t="s">
        <v>331</v>
      </c>
      <c r="H60" s="606">
        <f>SUM(J60:M60)</f>
        <v>350000</v>
      </c>
      <c r="I60" s="487" t="s">
        <v>209</v>
      </c>
      <c r="J60" s="499">
        <f>SUM(J61:J63)</f>
        <v>0</v>
      </c>
      <c r="K60" s="499">
        <f>SUM(K61:K63)</f>
        <v>200000</v>
      </c>
      <c r="L60" s="499">
        <f>SUM(L61:L63)</f>
        <v>150000</v>
      </c>
      <c r="M60" s="499">
        <f>SUM(M61:M63)</f>
        <v>0</v>
      </c>
    </row>
    <row r="61" spans="1:13" ht="12.75">
      <c r="A61" s="596" t="s">
        <v>252</v>
      </c>
      <c r="B61" s="597"/>
      <c r="C61" s="597"/>
      <c r="D61" s="607"/>
      <c r="E61" s="604"/>
      <c r="F61" s="604"/>
      <c r="G61" s="597"/>
      <c r="H61" s="606"/>
      <c r="I61" s="488" t="s">
        <v>211</v>
      </c>
      <c r="J61" s="476"/>
      <c r="K61" s="476"/>
      <c r="L61" s="476"/>
      <c r="M61" s="476"/>
    </row>
    <row r="62" spans="1:13" ht="39.75" customHeight="1">
      <c r="A62" s="596" t="s">
        <v>253</v>
      </c>
      <c r="B62" s="597"/>
      <c r="C62" s="597"/>
      <c r="D62" s="607"/>
      <c r="E62" s="604"/>
      <c r="F62" s="604"/>
      <c r="G62" s="597"/>
      <c r="H62" s="606"/>
      <c r="I62" s="489" t="s">
        <v>213</v>
      </c>
      <c r="J62" s="476"/>
      <c r="K62" s="476">
        <v>30000</v>
      </c>
      <c r="L62" s="476">
        <v>22500</v>
      </c>
      <c r="M62" s="476"/>
    </row>
    <row r="63" spans="1:13" ht="12.75">
      <c r="A63" s="596" t="s">
        <v>254</v>
      </c>
      <c r="B63" s="597"/>
      <c r="C63" s="597"/>
      <c r="D63" s="607"/>
      <c r="E63" s="605"/>
      <c r="F63" s="605"/>
      <c r="G63" s="597"/>
      <c r="H63" s="606"/>
      <c r="I63" s="490" t="s">
        <v>215</v>
      </c>
      <c r="J63" s="477"/>
      <c r="K63" s="477">
        <v>170000</v>
      </c>
      <c r="L63" s="477">
        <v>127500</v>
      </c>
      <c r="M63" s="477"/>
    </row>
    <row r="64" spans="1:13" ht="12.75" customHeight="1">
      <c r="A64" s="596">
        <v>15</v>
      </c>
      <c r="B64" s="597">
        <v>852</v>
      </c>
      <c r="C64" s="597">
        <v>85202</v>
      </c>
      <c r="D64" s="607">
        <v>6050</v>
      </c>
      <c r="E64" s="614" t="s">
        <v>338</v>
      </c>
      <c r="F64" s="603" t="s">
        <v>339</v>
      </c>
      <c r="G64" s="597">
        <v>2010</v>
      </c>
      <c r="H64" s="606">
        <f>SUM(J64:M64)</f>
        <v>330000</v>
      </c>
      <c r="I64" s="491" t="s">
        <v>209</v>
      </c>
      <c r="J64" s="499">
        <f>SUM(J65:J67)</f>
        <v>0</v>
      </c>
      <c r="K64" s="499">
        <f>SUM(K65:K67)</f>
        <v>0</v>
      </c>
      <c r="L64" s="499">
        <f>SUM(L65:L67)</f>
        <v>330000</v>
      </c>
      <c r="M64" s="499">
        <f>SUM(M65:M67)</f>
        <v>0</v>
      </c>
    </row>
    <row r="65" spans="1:13" ht="12.75">
      <c r="A65" s="596" t="s">
        <v>255</v>
      </c>
      <c r="B65" s="597"/>
      <c r="C65" s="597"/>
      <c r="D65" s="607"/>
      <c r="E65" s="614"/>
      <c r="F65" s="604"/>
      <c r="G65" s="597"/>
      <c r="H65" s="606"/>
      <c r="I65" s="488" t="s">
        <v>211</v>
      </c>
      <c r="J65" s="476"/>
      <c r="K65" s="476"/>
      <c r="L65" s="476"/>
      <c r="M65" s="476"/>
    </row>
    <row r="66" spans="1:13" ht="33.75">
      <c r="A66" s="596" t="s">
        <v>256</v>
      </c>
      <c r="B66" s="597"/>
      <c r="C66" s="597"/>
      <c r="D66" s="607"/>
      <c r="E66" s="614"/>
      <c r="F66" s="604"/>
      <c r="G66" s="597"/>
      <c r="H66" s="606"/>
      <c r="I66" s="489" t="s">
        <v>213</v>
      </c>
      <c r="J66" s="476"/>
      <c r="K66" s="476"/>
      <c r="L66" s="476">
        <v>75000</v>
      </c>
      <c r="M66" s="476"/>
    </row>
    <row r="67" spans="1:13" ht="12.75">
      <c r="A67" s="596" t="s">
        <v>257</v>
      </c>
      <c r="B67" s="597"/>
      <c r="C67" s="597"/>
      <c r="D67" s="607"/>
      <c r="E67" s="614"/>
      <c r="F67" s="605"/>
      <c r="G67" s="597"/>
      <c r="H67" s="606"/>
      <c r="I67" s="490" t="s">
        <v>215</v>
      </c>
      <c r="J67" s="477"/>
      <c r="K67" s="477"/>
      <c r="L67" s="477">
        <v>255000</v>
      </c>
      <c r="M67" s="477"/>
    </row>
    <row r="68" spans="1:13" ht="12.75" customHeight="1">
      <c r="A68" s="596">
        <v>16</v>
      </c>
      <c r="B68" s="594">
        <v>854</v>
      </c>
      <c r="C68" s="594">
        <v>85403</v>
      </c>
      <c r="D68" s="599">
        <v>6050</v>
      </c>
      <c r="E68" s="614" t="s">
        <v>345</v>
      </c>
      <c r="F68" s="603" t="s">
        <v>340</v>
      </c>
      <c r="G68" s="597" t="s">
        <v>316</v>
      </c>
      <c r="H68" s="606">
        <f>SUM(J68:M68)</f>
        <v>748260</v>
      </c>
      <c r="I68" s="487" t="s">
        <v>209</v>
      </c>
      <c r="J68" s="499">
        <f>SUM(J69:J71)</f>
        <v>541200</v>
      </c>
      <c r="K68" s="499">
        <f>SUM(K69:K71)</f>
        <v>142500</v>
      </c>
      <c r="L68" s="499">
        <f>SUM(L69:L71)</f>
        <v>64560</v>
      </c>
      <c r="M68" s="499">
        <f>SUM(M69:M71)</f>
        <v>0</v>
      </c>
    </row>
    <row r="69" spans="1:13" ht="12.75">
      <c r="A69" s="596" t="s">
        <v>258</v>
      </c>
      <c r="B69" s="594"/>
      <c r="C69" s="594"/>
      <c r="D69" s="599"/>
      <c r="E69" s="614"/>
      <c r="F69" s="604"/>
      <c r="G69" s="597"/>
      <c r="H69" s="606"/>
      <c r="I69" s="488" t="s">
        <v>211</v>
      </c>
      <c r="J69" s="476">
        <v>104680</v>
      </c>
      <c r="K69" s="476"/>
      <c r="L69" s="476"/>
      <c r="M69" s="476"/>
    </row>
    <row r="70" spans="1:13" ht="33.75">
      <c r="A70" s="596" t="s">
        <v>259</v>
      </c>
      <c r="B70" s="594"/>
      <c r="C70" s="594"/>
      <c r="D70" s="599"/>
      <c r="E70" s="614"/>
      <c r="F70" s="604"/>
      <c r="G70" s="597"/>
      <c r="H70" s="606"/>
      <c r="I70" s="489" t="s">
        <v>213</v>
      </c>
      <c r="J70" s="476"/>
      <c r="K70" s="476">
        <v>74500</v>
      </c>
      <c r="L70" s="476">
        <v>64560</v>
      </c>
      <c r="M70" s="476"/>
    </row>
    <row r="71" spans="1:13" ht="12.75">
      <c r="A71" s="596" t="s">
        <v>260</v>
      </c>
      <c r="B71" s="594"/>
      <c r="C71" s="594"/>
      <c r="D71" s="599"/>
      <c r="E71" s="614"/>
      <c r="F71" s="605"/>
      <c r="G71" s="597"/>
      <c r="H71" s="606"/>
      <c r="I71" s="490" t="s">
        <v>215</v>
      </c>
      <c r="J71" s="477">
        <v>436520</v>
      </c>
      <c r="K71" s="477">
        <v>68000</v>
      </c>
      <c r="L71" s="477"/>
      <c r="M71" s="477"/>
    </row>
    <row r="72" spans="1:13" ht="12.75">
      <c r="A72" s="596">
        <v>17</v>
      </c>
      <c r="B72" s="597">
        <v>750</v>
      </c>
      <c r="C72" s="597">
        <v>75020</v>
      </c>
      <c r="D72" s="607">
        <v>6050</v>
      </c>
      <c r="E72" s="605" t="s">
        <v>346</v>
      </c>
      <c r="F72" s="614" t="s">
        <v>325</v>
      </c>
      <c r="G72" s="594">
        <v>2008</v>
      </c>
      <c r="H72" s="606">
        <f>SUM(J72:M72)</f>
        <v>100000</v>
      </c>
      <c r="I72" s="491" t="s">
        <v>209</v>
      </c>
      <c r="J72" s="499">
        <f>SUM(J73:J75)</f>
        <v>100000</v>
      </c>
      <c r="K72" s="499">
        <f>SUM(K73:K75)</f>
        <v>0</v>
      </c>
      <c r="L72" s="499">
        <f>SUM(L73:L75)</f>
        <v>0</v>
      </c>
      <c r="M72" s="499">
        <f>SUM(M73:M75)</f>
        <v>0</v>
      </c>
    </row>
    <row r="73" spans="1:13" ht="12.75">
      <c r="A73" s="596" t="s">
        <v>261</v>
      </c>
      <c r="B73" s="597"/>
      <c r="C73" s="597"/>
      <c r="D73" s="607"/>
      <c r="E73" s="605"/>
      <c r="F73" s="614"/>
      <c r="G73" s="594"/>
      <c r="H73" s="606"/>
      <c r="I73" s="488" t="s">
        <v>211</v>
      </c>
      <c r="J73" s="476">
        <v>100000</v>
      </c>
      <c r="K73" s="476"/>
      <c r="L73" s="476"/>
      <c r="M73" s="476"/>
    </row>
    <row r="74" spans="1:13" ht="33.75">
      <c r="A74" s="596" t="s">
        <v>262</v>
      </c>
      <c r="B74" s="597"/>
      <c r="C74" s="597"/>
      <c r="D74" s="607"/>
      <c r="E74" s="605"/>
      <c r="F74" s="614"/>
      <c r="G74" s="594"/>
      <c r="H74" s="606"/>
      <c r="I74" s="489" t="s">
        <v>213</v>
      </c>
      <c r="J74" s="476"/>
      <c r="K74" s="476"/>
      <c r="L74" s="476"/>
      <c r="M74" s="476"/>
    </row>
    <row r="75" spans="1:13" ht="12.75">
      <c r="A75" s="596" t="s">
        <v>263</v>
      </c>
      <c r="B75" s="597"/>
      <c r="C75" s="597"/>
      <c r="D75" s="607"/>
      <c r="E75" s="605"/>
      <c r="F75" s="614"/>
      <c r="G75" s="594"/>
      <c r="H75" s="606"/>
      <c r="I75" s="496" t="s">
        <v>215</v>
      </c>
      <c r="J75" s="477"/>
      <c r="K75" s="477"/>
      <c r="L75" s="477"/>
      <c r="M75" s="480"/>
    </row>
    <row r="76" spans="1:13" ht="12.75" customHeight="1">
      <c r="A76" s="596">
        <v>18</v>
      </c>
      <c r="B76" s="597">
        <v>750</v>
      </c>
      <c r="C76" s="597">
        <v>75020</v>
      </c>
      <c r="D76" s="607">
        <v>6060</v>
      </c>
      <c r="E76" s="603" t="s">
        <v>347</v>
      </c>
      <c r="F76" s="614" t="s">
        <v>325</v>
      </c>
      <c r="G76" s="597" t="s">
        <v>316</v>
      </c>
      <c r="H76" s="606">
        <f>SUM(J76:M76)</f>
        <v>1450000</v>
      </c>
      <c r="I76" s="487" t="s">
        <v>209</v>
      </c>
      <c r="J76" s="499">
        <f>SUM(J77:J79)</f>
        <v>30000</v>
      </c>
      <c r="K76" s="499">
        <f>SUM(K77:K79)</f>
        <v>850000</v>
      </c>
      <c r="L76" s="499">
        <f>SUM(L77:L79)</f>
        <v>570000</v>
      </c>
      <c r="M76" s="499">
        <f>SUM(M77:M79)</f>
        <v>0</v>
      </c>
    </row>
    <row r="77" spans="1:13" ht="12.75">
      <c r="A77" s="596" t="s">
        <v>264</v>
      </c>
      <c r="B77" s="597"/>
      <c r="C77" s="597"/>
      <c r="D77" s="607"/>
      <c r="E77" s="604"/>
      <c r="F77" s="614"/>
      <c r="G77" s="597"/>
      <c r="H77" s="606"/>
      <c r="I77" s="488" t="s">
        <v>211</v>
      </c>
      <c r="J77" s="476">
        <v>30000</v>
      </c>
      <c r="K77" s="476"/>
      <c r="L77" s="476"/>
      <c r="M77" s="476"/>
    </row>
    <row r="78" spans="1:13" ht="33.75">
      <c r="A78" s="596" t="s">
        <v>265</v>
      </c>
      <c r="B78" s="597"/>
      <c r="C78" s="597"/>
      <c r="D78" s="607"/>
      <c r="E78" s="604"/>
      <c r="F78" s="614"/>
      <c r="G78" s="597"/>
      <c r="H78" s="606"/>
      <c r="I78" s="489" t="s">
        <v>213</v>
      </c>
      <c r="J78" s="476"/>
      <c r="K78" s="476">
        <v>52500</v>
      </c>
      <c r="L78" s="476">
        <v>112500</v>
      </c>
      <c r="M78" s="476"/>
    </row>
    <row r="79" spans="1:13" ht="12.75">
      <c r="A79" s="596" t="s">
        <v>266</v>
      </c>
      <c r="B79" s="597"/>
      <c r="C79" s="597"/>
      <c r="D79" s="607"/>
      <c r="E79" s="605"/>
      <c r="F79" s="614"/>
      <c r="G79" s="597"/>
      <c r="H79" s="606"/>
      <c r="I79" s="490" t="s">
        <v>215</v>
      </c>
      <c r="J79" s="477"/>
      <c r="K79" s="477">
        <v>797500</v>
      </c>
      <c r="L79" s="477">
        <v>457500</v>
      </c>
      <c r="M79" s="477"/>
    </row>
    <row r="80" spans="1:13" ht="12.75" customHeight="1">
      <c r="A80" s="596">
        <v>19</v>
      </c>
      <c r="B80" s="597">
        <v>750</v>
      </c>
      <c r="C80" s="597">
        <v>75020</v>
      </c>
      <c r="D80" s="607">
        <v>6060</v>
      </c>
      <c r="E80" s="614" t="s">
        <v>335</v>
      </c>
      <c r="F80" s="603" t="s">
        <v>325</v>
      </c>
      <c r="G80" s="597">
        <v>2008</v>
      </c>
      <c r="H80" s="606">
        <f>SUM(J80:M80)</f>
        <v>12000</v>
      </c>
      <c r="I80" s="491" t="s">
        <v>209</v>
      </c>
      <c r="J80" s="499">
        <f>SUM(J81:J83)</f>
        <v>12000</v>
      </c>
      <c r="K80" s="499">
        <f>SUM(K81:K83)</f>
        <v>0</v>
      </c>
      <c r="L80" s="499">
        <f>SUM(L81:L83)</f>
        <v>0</v>
      </c>
      <c r="M80" s="499">
        <f>SUM(M81:M83)</f>
        <v>0</v>
      </c>
    </row>
    <row r="81" spans="1:13" ht="12.75">
      <c r="A81" s="596" t="s">
        <v>267</v>
      </c>
      <c r="B81" s="597"/>
      <c r="C81" s="597"/>
      <c r="D81" s="607"/>
      <c r="E81" s="614"/>
      <c r="F81" s="604"/>
      <c r="G81" s="597"/>
      <c r="H81" s="606"/>
      <c r="I81" s="488" t="s">
        <v>211</v>
      </c>
      <c r="J81" s="476">
        <v>12000</v>
      </c>
      <c r="K81" s="476"/>
      <c r="L81" s="476"/>
      <c r="M81" s="476"/>
    </row>
    <row r="82" spans="1:13" ht="33.75">
      <c r="A82" s="596" t="s">
        <v>268</v>
      </c>
      <c r="B82" s="597"/>
      <c r="C82" s="597"/>
      <c r="D82" s="607"/>
      <c r="E82" s="614"/>
      <c r="F82" s="604"/>
      <c r="G82" s="597"/>
      <c r="H82" s="606"/>
      <c r="I82" s="489" t="s">
        <v>213</v>
      </c>
      <c r="J82" s="476"/>
      <c r="K82" s="476"/>
      <c r="L82" s="476"/>
      <c r="M82" s="476"/>
    </row>
    <row r="83" spans="1:13" ht="12.75">
      <c r="A83" s="596" t="s">
        <v>269</v>
      </c>
      <c r="B83" s="597"/>
      <c r="C83" s="597"/>
      <c r="D83" s="607"/>
      <c r="E83" s="614"/>
      <c r="F83" s="605"/>
      <c r="G83" s="597"/>
      <c r="H83" s="606"/>
      <c r="I83" s="490" t="s">
        <v>215</v>
      </c>
      <c r="J83" s="477"/>
      <c r="K83" s="477"/>
      <c r="L83" s="477"/>
      <c r="M83" s="477"/>
    </row>
    <row r="84" spans="1:13" ht="12.75" customHeight="1">
      <c r="A84" s="596">
        <v>20</v>
      </c>
      <c r="B84" s="594">
        <v>801</v>
      </c>
      <c r="C84" s="594">
        <v>80130</v>
      </c>
      <c r="D84" s="599">
        <v>6050</v>
      </c>
      <c r="E84" s="605" t="s">
        <v>349</v>
      </c>
      <c r="F84" s="622" t="s">
        <v>334</v>
      </c>
      <c r="G84" s="593">
        <v>2009</v>
      </c>
      <c r="H84" s="606">
        <f>SUM(J84:M84)</f>
        <v>250000</v>
      </c>
      <c r="I84" s="491" t="s">
        <v>209</v>
      </c>
      <c r="J84" s="499">
        <f>SUM(J85:J87)</f>
        <v>0</v>
      </c>
      <c r="K84" s="499">
        <f>SUM(K85:K87)</f>
        <v>250000</v>
      </c>
      <c r="L84" s="499">
        <f>SUM(L85:L87)</f>
        <v>0</v>
      </c>
      <c r="M84" s="499">
        <f>SUM(M85:M87)</f>
        <v>0</v>
      </c>
    </row>
    <row r="85" spans="1:13" ht="12.75">
      <c r="A85" s="596" t="s">
        <v>270</v>
      </c>
      <c r="B85" s="594"/>
      <c r="C85" s="594"/>
      <c r="D85" s="599"/>
      <c r="E85" s="605"/>
      <c r="F85" s="622"/>
      <c r="G85" s="594"/>
      <c r="H85" s="606"/>
      <c r="I85" s="488" t="s">
        <v>211</v>
      </c>
      <c r="J85" s="476"/>
      <c r="K85" s="476"/>
      <c r="L85" s="476"/>
      <c r="M85" s="476"/>
    </row>
    <row r="86" spans="1:13" ht="33.75">
      <c r="A86" s="596" t="s">
        <v>271</v>
      </c>
      <c r="B86" s="594"/>
      <c r="C86" s="594"/>
      <c r="D86" s="599"/>
      <c r="E86" s="605"/>
      <c r="F86" s="622"/>
      <c r="G86" s="594"/>
      <c r="H86" s="606"/>
      <c r="I86" s="489" t="s">
        <v>213</v>
      </c>
      <c r="J86" s="476"/>
      <c r="K86" s="476">
        <v>50000</v>
      </c>
      <c r="L86" s="476"/>
      <c r="M86" s="476"/>
    </row>
    <row r="87" spans="1:13" ht="12.75">
      <c r="A87" s="596" t="s">
        <v>272</v>
      </c>
      <c r="B87" s="594"/>
      <c r="C87" s="594"/>
      <c r="D87" s="599"/>
      <c r="E87" s="605"/>
      <c r="F87" s="622"/>
      <c r="G87" s="595"/>
      <c r="H87" s="606"/>
      <c r="I87" s="496" t="s">
        <v>215</v>
      </c>
      <c r="J87" s="477"/>
      <c r="K87" s="477">
        <v>200000</v>
      </c>
      <c r="L87" s="477"/>
      <c r="M87" s="477"/>
    </row>
    <row r="88" spans="1:13" ht="14.25" customHeight="1">
      <c r="A88" s="501">
        <v>1</v>
      </c>
      <c r="B88" s="501">
        <v>2</v>
      </c>
      <c r="C88" s="501">
        <v>3</v>
      </c>
      <c r="D88" s="501">
        <v>4</v>
      </c>
      <c r="E88" s="502">
        <v>5</v>
      </c>
      <c r="F88" s="502">
        <v>6</v>
      </c>
      <c r="G88" s="501">
        <v>7</v>
      </c>
      <c r="H88" s="501">
        <v>8</v>
      </c>
      <c r="I88" s="501">
        <v>9</v>
      </c>
      <c r="J88" s="501">
        <v>10</v>
      </c>
      <c r="K88" s="501">
        <v>11</v>
      </c>
      <c r="L88" s="501">
        <v>12</v>
      </c>
      <c r="M88" s="501">
        <v>13</v>
      </c>
    </row>
    <row r="89" spans="1:13" ht="12.75">
      <c r="A89" s="596">
        <v>21</v>
      </c>
      <c r="B89" s="593">
        <v>854</v>
      </c>
      <c r="C89" s="593">
        <v>85403</v>
      </c>
      <c r="D89" s="598">
        <v>6050</v>
      </c>
      <c r="E89" s="603" t="s">
        <v>348</v>
      </c>
      <c r="F89" s="603" t="s">
        <v>330</v>
      </c>
      <c r="G89" s="597" t="s">
        <v>336</v>
      </c>
      <c r="H89" s="606">
        <f>SUM(J89:M89)</f>
        <v>5500000</v>
      </c>
      <c r="I89" s="487" t="s">
        <v>209</v>
      </c>
      <c r="J89" s="499">
        <f>SUM(J90:J92)</f>
        <v>0</v>
      </c>
      <c r="K89" s="499">
        <f>SUM(K90:K92)</f>
        <v>0</v>
      </c>
      <c r="L89" s="499">
        <f>SUM(L90:L92)</f>
        <v>1833333</v>
      </c>
      <c r="M89" s="499">
        <f>SUM(M90:M92)</f>
        <v>3666667</v>
      </c>
    </row>
    <row r="90" spans="1:13" ht="12.75">
      <c r="A90" s="596" t="s">
        <v>273</v>
      </c>
      <c r="B90" s="594"/>
      <c r="C90" s="594"/>
      <c r="D90" s="599"/>
      <c r="E90" s="604"/>
      <c r="F90" s="604"/>
      <c r="G90" s="597"/>
      <c r="H90" s="606"/>
      <c r="I90" s="488" t="s">
        <v>211</v>
      </c>
      <c r="J90" s="476"/>
      <c r="K90" s="476"/>
      <c r="L90" s="476"/>
      <c r="M90" s="476"/>
    </row>
    <row r="91" spans="1:13" ht="33.75">
      <c r="A91" s="596" t="s">
        <v>274</v>
      </c>
      <c r="B91" s="594"/>
      <c r="C91" s="594"/>
      <c r="D91" s="599"/>
      <c r="E91" s="604"/>
      <c r="F91" s="604"/>
      <c r="G91" s="597"/>
      <c r="H91" s="606"/>
      <c r="I91" s="489" t="s">
        <v>213</v>
      </c>
      <c r="J91" s="476"/>
      <c r="K91" s="476"/>
      <c r="L91" s="476">
        <v>137500</v>
      </c>
      <c r="M91" s="476">
        <v>275000</v>
      </c>
    </row>
    <row r="92" spans="1:13" ht="33" customHeight="1">
      <c r="A92" s="596" t="s">
        <v>275</v>
      </c>
      <c r="B92" s="595"/>
      <c r="C92" s="595"/>
      <c r="D92" s="600"/>
      <c r="E92" s="605"/>
      <c r="F92" s="605"/>
      <c r="G92" s="597"/>
      <c r="H92" s="606"/>
      <c r="I92" s="490" t="s">
        <v>215</v>
      </c>
      <c r="J92" s="477"/>
      <c r="K92" s="477"/>
      <c r="L92" s="477">
        <v>1695833</v>
      </c>
      <c r="M92" s="477">
        <v>3391667</v>
      </c>
    </row>
    <row r="93" spans="1:13" ht="12.75">
      <c r="A93" s="596">
        <v>22</v>
      </c>
      <c r="B93" s="597">
        <v>852</v>
      </c>
      <c r="C93" s="597">
        <v>85202</v>
      </c>
      <c r="D93" s="607">
        <v>6050</v>
      </c>
      <c r="E93" s="614" t="s">
        <v>350</v>
      </c>
      <c r="F93" s="603" t="s">
        <v>339</v>
      </c>
      <c r="G93" s="597" t="s">
        <v>342</v>
      </c>
      <c r="H93" s="606">
        <f>SUM(J93:M93)</f>
        <v>850000</v>
      </c>
      <c r="I93" s="491" t="s">
        <v>209</v>
      </c>
      <c r="J93" s="499">
        <f>SUM(J94:J96)</f>
        <v>15000</v>
      </c>
      <c r="K93" s="499">
        <f>SUM(K94:K96)</f>
        <v>95000</v>
      </c>
      <c r="L93" s="499">
        <f>SUM(L94:L96)</f>
        <v>15000</v>
      </c>
      <c r="M93" s="499">
        <f>SUM(M94:M96)</f>
        <v>725000</v>
      </c>
    </row>
    <row r="94" spans="1:13" ht="12.75">
      <c r="A94" s="596" t="s">
        <v>276</v>
      </c>
      <c r="B94" s="597"/>
      <c r="C94" s="597"/>
      <c r="D94" s="607"/>
      <c r="E94" s="614"/>
      <c r="F94" s="604"/>
      <c r="G94" s="597"/>
      <c r="H94" s="606"/>
      <c r="I94" s="488" t="s">
        <v>211</v>
      </c>
      <c r="J94" s="476">
        <v>15000</v>
      </c>
      <c r="K94" s="476"/>
      <c r="L94" s="476"/>
      <c r="M94" s="476"/>
    </row>
    <row r="95" spans="1:13" ht="33.75">
      <c r="A95" s="596" t="s">
        <v>277</v>
      </c>
      <c r="B95" s="597"/>
      <c r="C95" s="597"/>
      <c r="D95" s="607"/>
      <c r="E95" s="614"/>
      <c r="F95" s="604"/>
      <c r="G95" s="597"/>
      <c r="H95" s="606"/>
      <c r="I95" s="489" t="s">
        <v>213</v>
      </c>
      <c r="J95" s="476"/>
      <c r="K95" s="476">
        <v>10000</v>
      </c>
      <c r="L95" s="476">
        <v>15000</v>
      </c>
      <c r="M95" s="476">
        <v>85000</v>
      </c>
    </row>
    <row r="96" spans="1:13" ht="12.75">
      <c r="A96" s="596" t="s">
        <v>278</v>
      </c>
      <c r="B96" s="597"/>
      <c r="C96" s="597"/>
      <c r="D96" s="607"/>
      <c r="E96" s="614"/>
      <c r="F96" s="605"/>
      <c r="G96" s="597"/>
      <c r="H96" s="606"/>
      <c r="I96" s="490" t="s">
        <v>215</v>
      </c>
      <c r="J96" s="477"/>
      <c r="K96" s="477">
        <v>85000</v>
      </c>
      <c r="L96" s="477"/>
      <c r="M96" s="477">
        <v>640000</v>
      </c>
    </row>
    <row r="97" spans="1:13" ht="12.75">
      <c r="A97" s="596">
        <v>23</v>
      </c>
      <c r="B97" s="593">
        <v>852</v>
      </c>
      <c r="C97" s="593">
        <v>85220</v>
      </c>
      <c r="D97" s="598">
        <v>6050</v>
      </c>
      <c r="E97" s="614" t="s">
        <v>364</v>
      </c>
      <c r="F97" s="622" t="s">
        <v>365</v>
      </c>
      <c r="G97" s="597" t="s">
        <v>366</v>
      </c>
      <c r="H97" s="606">
        <f>SUM(J97:M97)</f>
        <v>1980000</v>
      </c>
      <c r="I97" s="487" t="s">
        <v>209</v>
      </c>
      <c r="J97" s="499">
        <f>SUM(J98:J100)</f>
        <v>0</v>
      </c>
      <c r="K97" s="499">
        <f>SUM(K98:K100)</f>
        <v>0</v>
      </c>
      <c r="L97" s="499">
        <f>SUM(L98:L100)</f>
        <v>0</v>
      </c>
      <c r="M97" s="499">
        <f>SUM(M98:M100)</f>
        <v>1980000</v>
      </c>
    </row>
    <row r="98" spans="1:13" ht="12.75">
      <c r="A98" s="596" t="s">
        <v>279</v>
      </c>
      <c r="B98" s="594"/>
      <c r="C98" s="594"/>
      <c r="D98" s="599"/>
      <c r="E98" s="614"/>
      <c r="F98" s="622"/>
      <c r="G98" s="597"/>
      <c r="H98" s="606"/>
      <c r="I98" s="488" t="s">
        <v>211</v>
      </c>
      <c r="J98" s="476"/>
      <c r="K98" s="476"/>
      <c r="L98" s="476"/>
      <c r="M98" s="476"/>
    </row>
    <row r="99" spans="1:13" ht="33.75">
      <c r="A99" s="596" t="s">
        <v>280</v>
      </c>
      <c r="B99" s="594"/>
      <c r="C99" s="594"/>
      <c r="D99" s="599"/>
      <c r="E99" s="614"/>
      <c r="F99" s="622"/>
      <c r="G99" s="597"/>
      <c r="H99" s="606"/>
      <c r="I99" s="489" t="s">
        <v>213</v>
      </c>
      <c r="J99" s="476"/>
      <c r="K99" s="476"/>
      <c r="L99" s="476"/>
      <c r="M99" s="476">
        <v>350000</v>
      </c>
    </row>
    <row r="100" spans="1:13" ht="12.75">
      <c r="A100" s="596" t="s">
        <v>281</v>
      </c>
      <c r="B100" s="595"/>
      <c r="C100" s="595"/>
      <c r="D100" s="600"/>
      <c r="E100" s="614"/>
      <c r="F100" s="622"/>
      <c r="G100" s="597"/>
      <c r="H100" s="606"/>
      <c r="I100" s="490" t="s">
        <v>215</v>
      </c>
      <c r="J100" s="477"/>
      <c r="K100" s="477"/>
      <c r="L100" s="477"/>
      <c r="M100" s="477">
        <v>1630000</v>
      </c>
    </row>
    <row r="101" spans="1:13" ht="12.75">
      <c r="A101" s="596">
        <v>24</v>
      </c>
      <c r="B101" s="593">
        <v>801</v>
      </c>
      <c r="C101" s="593">
        <v>80130</v>
      </c>
      <c r="D101" s="598">
        <v>6050</v>
      </c>
      <c r="E101" s="614" t="s">
        <v>351</v>
      </c>
      <c r="F101" s="622" t="s">
        <v>334</v>
      </c>
      <c r="G101" s="597" t="s">
        <v>316</v>
      </c>
      <c r="H101" s="606">
        <f>SUM(J101:M101)</f>
        <v>750000</v>
      </c>
      <c r="I101" s="487" t="s">
        <v>209</v>
      </c>
      <c r="J101" s="499">
        <f>SUM(J102:J104)</f>
        <v>30000</v>
      </c>
      <c r="K101" s="499">
        <f>SUM(K102:K104)</f>
        <v>470000</v>
      </c>
      <c r="L101" s="499">
        <f>SUM(L102:L104)</f>
        <v>250000</v>
      </c>
      <c r="M101" s="499">
        <f>SUM(M102:M104)</f>
        <v>0</v>
      </c>
    </row>
    <row r="102" spans="1:13" ht="12.75">
      <c r="A102" s="596" t="s">
        <v>279</v>
      </c>
      <c r="B102" s="594"/>
      <c r="C102" s="594"/>
      <c r="D102" s="599"/>
      <c r="E102" s="614"/>
      <c r="F102" s="622"/>
      <c r="G102" s="597"/>
      <c r="H102" s="606"/>
      <c r="I102" s="488" t="s">
        <v>211</v>
      </c>
      <c r="J102" s="476">
        <v>30000</v>
      </c>
      <c r="K102" s="476"/>
      <c r="L102" s="476"/>
      <c r="M102" s="476"/>
    </row>
    <row r="103" spans="1:13" ht="33.75">
      <c r="A103" s="596" t="s">
        <v>280</v>
      </c>
      <c r="B103" s="594"/>
      <c r="C103" s="594"/>
      <c r="D103" s="599"/>
      <c r="E103" s="614"/>
      <c r="F103" s="622"/>
      <c r="G103" s="597"/>
      <c r="H103" s="606"/>
      <c r="I103" s="489" t="s">
        <v>213</v>
      </c>
      <c r="J103" s="476"/>
      <c r="K103" s="476">
        <v>70000</v>
      </c>
      <c r="L103" s="476">
        <v>50000</v>
      </c>
      <c r="M103" s="476"/>
    </row>
    <row r="104" spans="1:13" ht="12.75">
      <c r="A104" s="596" t="s">
        <v>281</v>
      </c>
      <c r="B104" s="595"/>
      <c r="C104" s="595"/>
      <c r="D104" s="600"/>
      <c r="E104" s="614"/>
      <c r="F104" s="622"/>
      <c r="G104" s="597"/>
      <c r="H104" s="606"/>
      <c r="I104" s="490" t="s">
        <v>215</v>
      </c>
      <c r="J104" s="477"/>
      <c r="K104" s="477">
        <v>400000</v>
      </c>
      <c r="L104" s="477">
        <v>200000</v>
      </c>
      <c r="M104" s="477"/>
    </row>
    <row r="105" spans="1:13" ht="12.75">
      <c r="A105" s="596">
        <v>25</v>
      </c>
      <c r="B105" s="593">
        <v>801</v>
      </c>
      <c r="C105" s="593">
        <v>80130</v>
      </c>
      <c r="D105" s="598">
        <v>6050</v>
      </c>
      <c r="E105" s="604" t="s">
        <v>352</v>
      </c>
      <c r="F105" s="622" t="s">
        <v>334</v>
      </c>
      <c r="G105" s="597" t="s">
        <v>316</v>
      </c>
      <c r="H105" s="606">
        <f>SUM(J105:M105)</f>
        <v>6600000</v>
      </c>
      <c r="I105" s="491" t="s">
        <v>209</v>
      </c>
      <c r="J105" s="499">
        <f>SUM(J106:J108)</f>
        <v>600000</v>
      </c>
      <c r="K105" s="499">
        <f>SUM(K106:K108)</f>
        <v>3000000</v>
      </c>
      <c r="L105" s="499">
        <f>SUM(L106:L108)</f>
        <v>3000000</v>
      </c>
      <c r="M105" s="499">
        <f>SUM(M106:M108)</f>
        <v>0</v>
      </c>
    </row>
    <row r="106" spans="1:13" ht="12.75">
      <c r="A106" s="596" t="s">
        <v>282</v>
      </c>
      <c r="B106" s="594"/>
      <c r="C106" s="594"/>
      <c r="D106" s="599"/>
      <c r="E106" s="604"/>
      <c r="F106" s="622"/>
      <c r="G106" s="597"/>
      <c r="H106" s="606"/>
      <c r="I106" s="488" t="s">
        <v>211</v>
      </c>
      <c r="J106" s="476">
        <v>600000</v>
      </c>
      <c r="K106" s="476"/>
      <c r="L106" s="476"/>
      <c r="M106" s="476"/>
    </row>
    <row r="107" spans="1:13" ht="33.75">
      <c r="A107" s="596" t="s">
        <v>283</v>
      </c>
      <c r="B107" s="594"/>
      <c r="C107" s="594"/>
      <c r="D107" s="599"/>
      <c r="E107" s="604"/>
      <c r="F107" s="622"/>
      <c r="G107" s="597"/>
      <c r="H107" s="606"/>
      <c r="I107" s="489" t="s">
        <v>213</v>
      </c>
      <c r="J107" s="476"/>
      <c r="K107" s="476">
        <v>400000</v>
      </c>
      <c r="L107" s="476">
        <v>400000</v>
      </c>
      <c r="M107" s="476"/>
    </row>
    <row r="108" spans="1:13" ht="12.75">
      <c r="A108" s="596" t="s">
        <v>284</v>
      </c>
      <c r="B108" s="594"/>
      <c r="C108" s="594"/>
      <c r="D108" s="599"/>
      <c r="E108" s="604"/>
      <c r="F108" s="622"/>
      <c r="G108" s="597"/>
      <c r="H108" s="606"/>
      <c r="I108" s="496" t="s">
        <v>215</v>
      </c>
      <c r="J108" s="480"/>
      <c r="K108" s="480">
        <v>2600000</v>
      </c>
      <c r="L108" s="480">
        <v>2600000</v>
      </c>
      <c r="M108" s="480"/>
    </row>
    <row r="109" spans="1:13" ht="12.75" customHeight="1">
      <c r="A109" s="623">
        <v>26</v>
      </c>
      <c r="B109" s="624">
        <v>854</v>
      </c>
      <c r="C109" s="624">
        <v>85407</v>
      </c>
      <c r="D109" s="625">
        <v>6050</v>
      </c>
      <c r="E109" s="626" t="s">
        <v>353</v>
      </c>
      <c r="F109" s="627" t="s">
        <v>354</v>
      </c>
      <c r="G109" s="597" t="s">
        <v>318</v>
      </c>
      <c r="H109" s="606">
        <f>SUM(J109:M109)</f>
        <v>1000000</v>
      </c>
      <c r="I109" s="487" t="s">
        <v>209</v>
      </c>
      <c r="J109" s="499">
        <f>SUM(J110:J112)</f>
        <v>0</v>
      </c>
      <c r="K109" s="499">
        <f>SUM(K110:K112)</f>
        <v>0</v>
      </c>
      <c r="L109" s="499">
        <f>SUM(L110:L112)</f>
        <v>500000</v>
      </c>
      <c r="M109" s="499">
        <f>SUM(M110:M112)</f>
        <v>500000</v>
      </c>
    </row>
    <row r="110" spans="1:13" ht="12.75">
      <c r="A110" s="623" t="s">
        <v>285</v>
      </c>
      <c r="B110" s="624"/>
      <c r="C110" s="624"/>
      <c r="D110" s="625"/>
      <c r="E110" s="626"/>
      <c r="F110" s="627"/>
      <c r="G110" s="597"/>
      <c r="H110" s="606"/>
      <c r="I110" s="488" t="s">
        <v>211</v>
      </c>
      <c r="J110" s="476"/>
      <c r="K110" s="476"/>
      <c r="L110" s="476"/>
      <c r="M110" s="476"/>
    </row>
    <row r="111" spans="1:13" ht="24" customHeight="1">
      <c r="A111" s="623" t="s">
        <v>286</v>
      </c>
      <c r="B111" s="624"/>
      <c r="C111" s="624"/>
      <c r="D111" s="625"/>
      <c r="E111" s="626"/>
      <c r="F111" s="627"/>
      <c r="G111" s="597"/>
      <c r="H111" s="606"/>
      <c r="I111" s="489" t="s">
        <v>213</v>
      </c>
      <c r="J111" s="476"/>
      <c r="K111" s="476"/>
      <c r="L111" s="476">
        <v>75000</v>
      </c>
      <c r="M111" s="476">
        <v>75000</v>
      </c>
    </row>
    <row r="112" spans="1:13" ht="12.75">
      <c r="A112" s="623" t="s">
        <v>287</v>
      </c>
      <c r="B112" s="624"/>
      <c r="C112" s="624"/>
      <c r="D112" s="625"/>
      <c r="E112" s="626"/>
      <c r="F112" s="627"/>
      <c r="G112" s="597"/>
      <c r="H112" s="606"/>
      <c r="I112" s="490" t="s">
        <v>215</v>
      </c>
      <c r="J112" s="477"/>
      <c r="K112" s="477"/>
      <c r="L112" s="477">
        <v>425000</v>
      </c>
      <c r="M112" s="477">
        <v>425000</v>
      </c>
    </row>
    <row r="113" spans="1:13" ht="12.75" customHeight="1">
      <c r="A113" s="623">
        <v>27</v>
      </c>
      <c r="B113" s="624">
        <v>854</v>
      </c>
      <c r="C113" s="624">
        <v>85403</v>
      </c>
      <c r="D113" s="625">
        <v>6050</v>
      </c>
      <c r="E113" s="628" t="s">
        <v>355</v>
      </c>
      <c r="F113" s="603" t="s">
        <v>340</v>
      </c>
      <c r="G113" s="597" t="s">
        <v>318</v>
      </c>
      <c r="H113" s="606">
        <f>SUM(J113:M113)</f>
        <v>700000</v>
      </c>
      <c r="I113" s="491" t="s">
        <v>209</v>
      </c>
      <c r="J113" s="499">
        <f>SUM(J114:J116)</f>
        <v>0</v>
      </c>
      <c r="K113" s="499">
        <f>SUM(K114:K116)</f>
        <v>0</v>
      </c>
      <c r="L113" s="499">
        <f>SUM(L114:L116)</f>
        <v>350000</v>
      </c>
      <c r="M113" s="499">
        <f>SUM(M114:M116)</f>
        <v>350000</v>
      </c>
    </row>
    <row r="114" spans="1:13" ht="12.75">
      <c r="A114" s="623" t="s">
        <v>288</v>
      </c>
      <c r="B114" s="624"/>
      <c r="C114" s="624"/>
      <c r="D114" s="625"/>
      <c r="E114" s="628"/>
      <c r="F114" s="604"/>
      <c r="G114" s="597"/>
      <c r="H114" s="606"/>
      <c r="I114" s="488" t="s">
        <v>211</v>
      </c>
      <c r="J114" s="476"/>
      <c r="K114" s="476"/>
      <c r="L114" s="476"/>
      <c r="M114" s="476"/>
    </row>
    <row r="115" spans="1:13" ht="25.5" customHeight="1">
      <c r="A115" s="623" t="s">
        <v>289</v>
      </c>
      <c r="B115" s="624"/>
      <c r="C115" s="624"/>
      <c r="D115" s="625"/>
      <c r="E115" s="628"/>
      <c r="F115" s="604"/>
      <c r="G115" s="597"/>
      <c r="H115" s="606"/>
      <c r="I115" s="489" t="s">
        <v>213</v>
      </c>
      <c r="J115" s="476"/>
      <c r="K115" s="476"/>
      <c r="L115" s="476">
        <v>26250</v>
      </c>
      <c r="M115" s="476">
        <v>26250</v>
      </c>
    </row>
    <row r="116" spans="1:13" ht="12.75">
      <c r="A116" s="623" t="s">
        <v>290</v>
      </c>
      <c r="B116" s="624"/>
      <c r="C116" s="624"/>
      <c r="D116" s="625"/>
      <c r="E116" s="628"/>
      <c r="F116" s="605"/>
      <c r="G116" s="597"/>
      <c r="H116" s="606"/>
      <c r="I116" s="490" t="s">
        <v>215</v>
      </c>
      <c r="J116" s="477"/>
      <c r="K116" s="477"/>
      <c r="L116" s="477">
        <v>323750</v>
      </c>
      <c r="M116" s="477">
        <v>323750</v>
      </c>
    </row>
    <row r="117" spans="1:13" ht="12.75" customHeight="1">
      <c r="A117" s="596">
        <v>28</v>
      </c>
      <c r="B117" s="594">
        <v>853</v>
      </c>
      <c r="C117" s="594">
        <v>85333</v>
      </c>
      <c r="D117" s="599">
        <v>6050</v>
      </c>
      <c r="E117" s="614" t="s">
        <v>356</v>
      </c>
      <c r="F117" s="603" t="s">
        <v>337</v>
      </c>
      <c r="G117" s="597">
        <v>2011</v>
      </c>
      <c r="H117" s="606">
        <f>SUM(J117:M117)</f>
        <v>150000</v>
      </c>
      <c r="I117" s="487" t="s">
        <v>209</v>
      </c>
      <c r="J117" s="499">
        <f>SUM(J118:J120)</f>
        <v>0</v>
      </c>
      <c r="K117" s="499">
        <f>SUM(K118:K120)</f>
        <v>0</v>
      </c>
      <c r="L117" s="499">
        <f>SUM(L118:L120)</f>
        <v>0</v>
      </c>
      <c r="M117" s="499">
        <f>SUM(M118:M120)</f>
        <v>150000</v>
      </c>
    </row>
    <row r="118" spans="1:13" ht="12.75">
      <c r="A118" s="596" t="s">
        <v>291</v>
      </c>
      <c r="B118" s="594"/>
      <c r="C118" s="594"/>
      <c r="D118" s="599"/>
      <c r="E118" s="614"/>
      <c r="F118" s="604"/>
      <c r="G118" s="597"/>
      <c r="H118" s="606"/>
      <c r="I118" s="488" t="s">
        <v>211</v>
      </c>
      <c r="J118" s="476"/>
      <c r="K118" s="476"/>
      <c r="L118" s="476"/>
      <c r="M118" s="476"/>
    </row>
    <row r="119" spans="1:13" ht="33.75">
      <c r="A119" s="596" t="s">
        <v>292</v>
      </c>
      <c r="B119" s="594"/>
      <c r="C119" s="594"/>
      <c r="D119" s="599"/>
      <c r="E119" s="614"/>
      <c r="F119" s="604"/>
      <c r="G119" s="597"/>
      <c r="H119" s="606"/>
      <c r="I119" s="489" t="s">
        <v>213</v>
      </c>
      <c r="J119" s="476"/>
      <c r="K119" s="476"/>
      <c r="L119" s="476"/>
      <c r="M119" s="476">
        <v>150000</v>
      </c>
    </row>
    <row r="120" spans="1:13" ht="12.75">
      <c r="A120" s="596" t="s">
        <v>293</v>
      </c>
      <c r="B120" s="594"/>
      <c r="C120" s="594"/>
      <c r="D120" s="599"/>
      <c r="E120" s="614"/>
      <c r="F120" s="605"/>
      <c r="G120" s="597"/>
      <c r="H120" s="606"/>
      <c r="I120" s="490" t="s">
        <v>215</v>
      </c>
      <c r="J120" s="477"/>
      <c r="K120" s="477"/>
      <c r="L120" s="477"/>
      <c r="M120" s="477"/>
    </row>
    <row r="121" spans="1:13" ht="14.25" customHeight="1">
      <c r="A121" s="501">
        <v>1</v>
      </c>
      <c r="B121" s="503">
        <v>2</v>
      </c>
      <c r="C121" s="503">
        <v>3</v>
      </c>
      <c r="D121" s="503">
        <v>4</v>
      </c>
      <c r="E121" s="502">
        <v>5</v>
      </c>
      <c r="F121" s="502">
        <v>6</v>
      </c>
      <c r="G121" s="501">
        <v>7</v>
      </c>
      <c r="H121" s="501">
        <v>8</v>
      </c>
      <c r="I121" s="501">
        <v>9</v>
      </c>
      <c r="J121" s="501">
        <v>10</v>
      </c>
      <c r="K121" s="501">
        <v>11</v>
      </c>
      <c r="L121" s="501">
        <v>12</v>
      </c>
      <c r="M121" s="501">
        <v>13</v>
      </c>
    </row>
    <row r="122" spans="1:13" ht="12.75" customHeight="1">
      <c r="A122" s="623">
        <v>29</v>
      </c>
      <c r="B122" s="624">
        <v>853</v>
      </c>
      <c r="C122" s="624">
        <v>85333</v>
      </c>
      <c r="D122" s="625">
        <v>6050</v>
      </c>
      <c r="E122" s="629" t="s">
        <v>357</v>
      </c>
      <c r="F122" s="603" t="s">
        <v>337</v>
      </c>
      <c r="G122" s="594" t="s">
        <v>333</v>
      </c>
      <c r="H122" s="606">
        <f>SUM(J122:M122)</f>
        <v>75000</v>
      </c>
      <c r="I122" s="491" t="s">
        <v>209</v>
      </c>
      <c r="J122" s="499">
        <f>SUM(J123:J125)</f>
        <v>5000</v>
      </c>
      <c r="K122" s="499">
        <f>SUM(K123:K125)</f>
        <v>70000</v>
      </c>
      <c r="L122" s="499">
        <f>SUM(L123:L125)</f>
        <v>0</v>
      </c>
      <c r="M122" s="499">
        <f>SUM(M123:M125)</f>
        <v>0</v>
      </c>
    </row>
    <row r="123" spans="1:13" ht="12.75">
      <c r="A123" s="623" t="s">
        <v>294</v>
      </c>
      <c r="B123" s="624"/>
      <c r="C123" s="624"/>
      <c r="D123" s="625"/>
      <c r="E123" s="629"/>
      <c r="F123" s="604"/>
      <c r="G123" s="594"/>
      <c r="H123" s="606"/>
      <c r="I123" s="488" t="s">
        <v>211</v>
      </c>
      <c r="J123" s="476">
        <v>5000</v>
      </c>
      <c r="K123" s="476"/>
      <c r="L123" s="476"/>
      <c r="M123" s="476"/>
    </row>
    <row r="124" spans="1:13" ht="33.75">
      <c r="A124" s="623" t="s">
        <v>295</v>
      </c>
      <c r="B124" s="624"/>
      <c r="C124" s="624"/>
      <c r="D124" s="625"/>
      <c r="E124" s="629"/>
      <c r="F124" s="604"/>
      <c r="G124" s="594"/>
      <c r="H124" s="606"/>
      <c r="I124" s="489" t="s">
        <v>213</v>
      </c>
      <c r="J124" s="476"/>
      <c r="K124" s="476">
        <v>70000</v>
      </c>
      <c r="L124" s="476"/>
      <c r="M124" s="476"/>
    </row>
    <row r="125" spans="1:13" ht="12.75">
      <c r="A125" s="623" t="s">
        <v>296</v>
      </c>
      <c r="B125" s="624"/>
      <c r="C125" s="624"/>
      <c r="D125" s="625"/>
      <c r="E125" s="629"/>
      <c r="F125" s="605"/>
      <c r="G125" s="594"/>
      <c r="H125" s="606"/>
      <c r="I125" s="496" t="s">
        <v>215</v>
      </c>
      <c r="J125" s="480"/>
      <c r="K125" s="480"/>
      <c r="L125" s="480"/>
      <c r="M125" s="480"/>
    </row>
    <row r="126" spans="1:13" ht="12.75" customHeight="1">
      <c r="A126" s="623">
        <v>30</v>
      </c>
      <c r="B126" s="624">
        <v>851</v>
      </c>
      <c r="C126" s="624">
        <v>85111</v>
      </c>
      <c r="D126" s="625">
        <v>6220</v>
      </c>
      <c r="E126" s="626" t="s">
        <v>358</v>
      </c>
      <c r="F126" s="603" t="s">
        <v>363</v>
      </c>
      <c r="G126" s="597">
        <v>2010</v>
      </c>
      <c r="H126" s="606">
        <f>SUM(J126:M126)</f>
        <v>520000</v>
      </c>
      <c r="I126" s="487" t="s">
        <v>209</v>
      </c>
      <c r="J126" s="499">
        <f>SUM(J127:J129)</f>
        <v>0</v>
      </c>
      <c r="K126" s="499">
        <f>SUM(K127:K129)</f>
        <v>0</v>
      </c>
      <c r="L126" s="499">
        <f>SUM(L127:L129)</f>
        <v>520000</v>
      </c>
      <c r="M126" s="499">
        <f>SUM(M127:M129)</f>
        <v>0</v>
      </c>
    </row>
    <row r="127" spans="1:13" ht="12.75">
      <c r="A127" s="623" t="s">
        <v>297</v>
      </c>
      <c r="B127" s="624"/>
      <c r="C127" s="624"/>
      <c r="D127" s="625"/>
      <c r="E127" s="626"/>
      <c r="F127" s="604"/>
      <c r="G127" s="597"/>
      <c r="H127" s="606"/>
      <c r="I127" s="488" t="s">
        <v>211</v>
      </c>
      <c r="J127" s="476"/>
      <c r="K127" s="476"/>
      <c r="L127" s="476"/>
      <c r="M127" s="476"/>
    </row>
    <row r="128" spans="1:13" ht="33.75">
      <c r="A128" s="623" t="s">
        <v>298</v>
      </c>
      <c r="B128" s="624"/>
      <c r="C128" s="624"/>
      <c r="D128" s="625"/>
      <c r="E128" s="626"/>
      <c r="F128" s="604"/>
      <c r="G128" s="597"/>
      <c r="H128" s="606"/>
      <c r="I128" s="489" t="s">
        <v>213</v>
      </c>
      <c r="J128" s="476"/>
      <c r="K128" s="476"/>
      <c r="L128" s="476"/>
      <c r="M128" s="476"/>
    </row>
    <row r="129" spans="1:13" ht="12.75">
      <c r="A129" s="623" t="s">
        <v>299</v>
      </c>
      <c r="B129" s="624"/>
      <c r="C129" s="624"/>
      <c r="D129" s="625"/>
      <c r="E129" s="626"/>
      <c r="F129" s="605"/>
      <c r="G129" s="597"/>
      <c r="H129" s="606"/>
      <c r="I129" s="490" t="s">
        <v>215</v>
      </c>
      <c r="J129" s="477"/>
      <c r="K129" s="477"/>
      <c r="L129" s="477">
        <v>520000</v>
      </c>
      <c r="M129" s="477"/>
    </row>
    <row r="130" spans="1:13" ht="12.75" customHeight="1">
      <c r="A130" s="623">
        <v>31</v>
      </c>
      <c r="B130" s="624">
        <v>851</v>
      </c>
      <c r="C130" s="624">
        <v>85111</v>
      </c>
      <c r="D130" s="625">
        <v>6220</v>
      </c>
      <c r="E130" s="626" t="s">
        <v>359</v>
      </c>
      <c r="F130" s="603" t="s">
        <v>363</v>
      </c>
      <c r="G130" s="597">
        <v>2010</v>
      </c>
      <c r="H130" s="606">
        <f>SUM(J130:M130)</f>
        <v>767500</v>
      </c>
      <c r="I130" s="491" t="s">
        <v>209</v>
      </c>
      <c r="J130" s="499">
        <f>SUM(J131:J133)</f>
        <v>0</v>
      </c>
      <c r="K130" s="499">
        <f>SUM(K131:K133)</f>
        <v>0</v>
      </c>
      <c r="L130" s="499">
        <f>SUM(L131:L133)</f>
        <v>767500</v>
      </c>
      <c r="M130" s="499">
        <f>SUM(M131:M133)</f>
        <v>0</v>
      </c>
    </row>
    <row r="131" spans="1:13" ht="12.75">
      <c r="A131" s="623" t="s">
        <v>300</v>
      </c>
      <c r="B131" s="624"/>
      <c r="C131" s="624"/>
      <c r="D131" s="625"/>
      <c r="E131" s="626"/>
      <c r="F131" s="604"/>
      <c r="G131" s="597"/>
      <c r="H131" s="606"/>
      <c r="I131" s="488" t="s">
        <v>211</v>
      </c>
      <c r="J131" s="476"/>
      <c r="K131" s="476"/>
      <c r="L131" s="476"/>
      <c r="M131" s="476"/>
    </row>
    <row r="132" spans="1:13" ht="33.75">
      <c r="A132" s="623" t="s">
        <v>301</v>
      </c>
      <c r="B132" s="624"/>
      <c r="C132" s="624"/>
      <c r="D132" s="625"/>
      <c r="E132" s="626"/>
      <c r="F132" s="604"/>
      <c r="G132" s="597"/>
      <c r="H132" s="606"/>
      <c r="I132" s="489" t="s">
        <v>213</v>
      </c>
      <c r="J132" s="476"/>
      <c r="K132" s="476"/>
      <c r="L132" s="476"/>
      <c r="M132" s="476"/>
    </row>
    <row r="133" spans="1:13" ht="12.75">
      <c r="A133" s="623" t="s">
        <v>302</v>
      </c>
      <c r="B133" s="624"/>
      <c r="C133" s="624"/>
      <c r="D133" s="625"/>
      <c r="E133" s="626"/>
      <c r="F133" s="605"/>
      <c r="G133" s="597"/>
      <c r="H133" s="606"/>
      <c r="I133" s="490" t="s">
        <v>215</v>
      </c>
      <c r="J133" s="477"/>
      <c r="K133" s="477"/>
      <c r="L133" s="477">
        <v>767500</v>
      </c>
      <c r="M133" s="477"/>
    </row>
    <row r="134" spans="1:13" ht="12.75">
      <c r="A134" s="623">
        <v>32</v>
      </c>
      <c r="B134" s="624">
        <v>851</v>
      </c>
      <c r="C134" s="624">
        <v>85111</v>
      </c>
      <c r="D134" s="625">
        <v>6220</v>
      </c>
      <c r="E134" s="628" t="s">
        <v>360</v>
      </c>
      <c r="F134" s="603" t="s">
        <v>363</v>
      </c>
      <c r="G134" s="595">
        <v>2010</v>
      </c>
      <c r="H134" s="606">
        <f>SUM(J134:M134)</f>
        <v>613250</v>
      </c>
      <c r="I134" s="487" t="s">
        <v>209</v>
      </c>
      <c r="J134" s="499">
        <f>SUM(J135:J137)</f>
        <v>0</v>
      </c>
      <c r="K134" s="499">
        <f>SUM(K135:K137)</f>
        <v>0</v>
      </c>
      <c r="L134" s="499">
        <f>SUM(L135:L137)</f>
        <v>613250</v>
      </c>
      <c r="M134" s="499">
        <f>SUM(M135:M137)</f>
        <v>0</v>
      </c>
    </row>
    <row r="135" spans="1:13" ht="12.75">
      <c r="A135" s="623" t="s">
        <v>303</v>
      </c>
      <c r="B135" s="624"/>
      <c r="C135" s="624"/>
      <c r="D135" s="625"/>
      <c r="E135" s="628"/>
      <c r="F135" s="604"/>
      <c r="G135" s="595"/>
      <c r="H135" s="606"/>
      <c r="I135" s="488" t="s">
        <v>211</v>
      </c>
      <c r="J135" s="476"/>
      <c r="K135" s="476"/>
      <c r="L135" s="476"/>
      <c r="M135" s="476"/>
    </row>
    <row r="136" spans="1:13" ht="33.75">
      <c r="A136" s="623" t="s">
        <v>304</v>
      </c>
      <c r="B136" s="624"/>
      <c r="C136" s="624"/>
      <c r="D136" s="625"/>
      <c r="E136" s="628"/>
      <c r="F136" s="604"/>
      <c r="G136" s="595"/>
      <c r="H136" s="606"/>
      <c r="I136" s="489" t="s">
        <v>213</v>
      </c>
      <c r="J136" s="476"/>
      <c r="K136" s="476"/>
      <c r="L136" s="476"/>
      <c r="M136" s="476"/>
    </row>
    <row r="137" spans="1:13" ht="12.75">
      <c r="A137" s="623" t="s">
        <v>305</v>
      </c>
      <c r="B137" s="624"/>
      <c r="C137" s="624"/>
      <c r="D137" s="625"/>
      <c r="E137" s="628"/>
      <c r="F137" s="605"/>
      <c r="G137" s="595"/>
      <c r="H137" s="606"/>
      <c r="I137" s="490" t="s">
        <v>215</v>
      </c>
      <c r="J137" s="477"/>
      <c r="K137" s="477"/>
      <c r="L137" s="477">
        <v>613250</v>
      </c>
      <c r="M137" s="477"/>
    </row>
    <row r="138" spans="1:13" ht="12.75">
      <c r="A138" s="623">
        <v>33</v>
      </c>
      <c r="B138" s="624">
        <v>851</v>
      </c>
      <c r="C138" s="624">
        <v>85111</v>
      </c>
      <c r="D138" s="625">
        <v>6220</v>
      </c>
      <c r="E138" s="626" t="s">
        <v>361</v>
      </c>
      <c r="F138" s="603" t="s">
        <v>363</v>
      </c>
      <c r="G138" s="597">
        <v>2010</v>
      </c>
      <c r="H138" s="606">
        <f>SUM(J138:M138)</f>
        <v>1200000</v>
      </c>
      <c r="I138" s="491" t="s">
        <v>209</v>
      </c>
      <c r="J138" s="499">
        <f>SUM(J139:J141)</f>
        <v>0</v>
      </c>
      <c r="K138" s="499">
        <f>SUM(K139:K141)</f>
        <v>0</v>
      </c>
      <c r="L138" s="499">
        <f>SUM(L139:L141)</f>
        <v>1200000</v>
      </c>
      <c r="M138" s="499">
        <f>SUM(M139:M141)</f>
        <v>0</v>
      </c>
    </row>
    <row r="139" spans="1:13" ht="12.75">
      <c r="A139" s="623" t="s">
        <v>306</v>
      </c>
      <c r="B139" s="624"/>
      <c r="C139" s="624"/>
      <c r="D139" s="625"/>
      <c r="E139" s="626"/>
      <c r="F139" s="604"/>
      <c r="G139" s="597"/>
      <c r="H139" s="606"/>
      <c r="I139" s="488" t="s">
        <v>211</v>
      </c>
      <c r="J139" s="476"/>
      <c r="K139" s="476"/>
      <c r="L139" s="476"/>
      <c r="M139" s="476"/>
    </row>
    <row r="140" spans="1:13" ht="33.75">
      <c r="A140" s="623" t="s">
        <v>307</v>
      </c>
      <c r="B140" s="624"/>
      <c r="C140" s="624"/>
      <c r="D140" s="625"/>
      <c r="E140" s="626"/>
      <c r="F140" s="604"/>
      <c r="G140" s="597"/>
      <c r="H140" s="606"/>
      <c r="I140" s="489" t="s">
        <v>213</v>
      </c>
      <c r="J140" s="476"/>
      <c r="K140" s="476"/>
      <c r="L140" s="476"/>
      <c r="M140" s="476"/>
    </row>
    <row r="141" spans="1:13" ht="12.75">
      <c r="A141" s="623" t="s">
        <v>308</v>
      </c>
      <c r="B141" s="624"/>
      <c r="C141" s="624"/>
      <c r="D141" s="625"/>
      <c r="E141" s="626"/>
      <c r="F141" s="605"/>
      <c r="G141" s="597"/>
      <c r="H141" s="606"/>
      <c r="I141" s="496" t="s">
        <v>215</v>
      </c>
      <c r="J141" s="477"/>
      <c r="K141" s="477"/>
      <c r="L141" s="477">
        <v>1200000</v>
      </c>
      <c r="M141" s="477"/>
    </row>
    <row r="142" spans="1:13" ht="12.75" customHeight="1">
      <c r="A142" s="596">
        <v>34</v>
      </c>
      <c r="B142" s="594">
        <v>851</v>
      </c>
      <c r="C142" s="594">
        <v>85111</v>
      </c>
      <c r="D142" s="599">
        <v>6220</v>
      </c>
      <c r="E142" s="603" t="s">
        <v>362</v>
      </c>
      <c r="F142" s="603" t="s">
        <v>363</v>
      </c>
      <c r="G142" s="597">
        <v>2010</v>
      </c>
      <c r="H142" s="606">
        <f>SUM(J142:M142)</f>
        <v>936000</v>
      </c>
      <c r="I142" s="487" t="s">
        <v>209</v>
      </c>
      <c r="J142" s="499">
        <f>SUM(J143:J145)</f>
        <v>0</v>
      </c>
      <c r="K142" s="499">
        <f>SUM(K143:K145)</f>
        <v>0</v>
      </c>
      <c r="L142" s="499">
        <f>SUM(L143:L145)</f>
        <v>936000</v>
      </c>
      <c r="M142" s="499">
        <f>SUM(M143:M145)</f>
        <v>0</v>
      </c>
    </row>
    <row r="143" spans="1:13" ht="12.75">
      <c r="A143" s="596" t="s">
        <v>309</v>
      </c>
      <c r="B143" s="594"/>
      <c r="C143" s="594"/>
      <c r="D143" s="599"/>
      <c r="E143" s="604"/>
      <c r="F143" s="604"/>
      <c r="G143" s="597"/>
      <c r="H143" s="606"/>
      <c r="I143" s="488" t="s">
        <v>211</v>
      </c>
      <c r="J143" s="476"/>
      <c r="K143" s="476"/>
      <c r="L143" s="476"/>
      <c r="M143" s="476"/>
    </row>
    <row r="144" spans="1:13" ht="33.75">
      <c r="A144" s="596" t="s">
        <v>310</v>
      </c>
      <c r="B144" s="594"/>
      <c r="C144" s="594"/>
      <c r="D144" s="599"/>
      <c r="E144" s="604"/>
      <c r="F144" s="604"/>
      <c r="G144" s="597"/>
      <c r="H144" s="606"/>
      <c r="I144" s="489" t="s">
        <v>213</v>
      </c>
      <c r="J144" s="476"/>
      <c r="K144" s="476"/>
      <c r="L144" s="476"/>
      <c r="M144" s="476"/>
    </row>
    <row r="145" spans="1:13" ht="12.75">
      <c r="A145" s="596" t="s">
        <v>311</v>
      </c>
      <c r="B145" s="594"/>
      <c r="C145" s="594"/>
      <c r="D145" s="599"/>
      <c r="E145" s="605"/>
      <c r="F145" s="605"/>
      <c r="G145" s="597"/>
      <c r="H145" s="606"/>
      <c r="I145" s="490" t="s">
        <v>215</v>
      </c>
      <c r="J145" s="477"/>
      <c r="K145" s="477"/>
      <c r="L145" s="477">
        <v>936000</v>
      </c>
      <c r="M145" s="477"/>
    </row>
    <row r="146" spans="1:13" ht="12.75">
      <c r="A146" s="597" t="s">
        <v>312</v>
      </c>
      <c r="B146" s="597"/>
      <c r="C146" s="597"/>
      <c r="D146" s="597"/>
      <c r="E146" s="597"/>
      <c r="F146" s="597"/>
      <c r="G146" s="597"/>
      <c r="H146" s="515">
        <f>SUM(H6:H29,H31:H58,H60:H87,H89:H120,H122:H145)</f>
        <v>58429510</v>
      </c>
      <c r="I146" s="497" t="s">
        <v>209</v>
      </c>
      <c r="J146" s="516">
        <f aca="true" t="shared" si="0" ref="J146:K149">SUM(J6,J10,J14,J18,J26,J31,J35,J39,J43,J47,J51,J55,J60,J64,J68,J72,J76,J80,J84,J89,J93,J101,J105,J109,J113,J117,J122,J126,J130,J134)</f>
        <v>3208200</v>
      </c>
      <c r="K146" s="516">
        <f t="shared" si="0"/>
        <v>10252500</v>
      </c>
      <c r="L146" s="516">
        <f>SUM(L6,L10,L14,L31,L35,L47,L51,L55,L60,L64,L68,L72,L76,L80,L84,L89,L93,L101,L105,L109,L113,L117,L122,L126,L130,L134,L138,L142)</f>
        <v>21572143</v>
      </c>
      <c r="M146" s="516">
        <f>SUM(M10,M14,M18,M26,M31,M51,M97,M60,M64,M68,M72,M76,M80,M84,M89,M93,M109,M113,M117,M122,M126,M130,M134,M22,)</f>
        <v>23396667</v>
      </c>
    </row>
    <row r="147" spans="1:13" ht="12.75">
      <c r="A147" s="481"/>
      <c r="B147" s="482"/>
      <c r="C147" s="482"/>
      <c r="D147" s="483"/>
      <c r="E147" s="484"/>
      <c r="F147" s="484"/>
      <c r="G147" s="482"/>
      <c r="H147" s="467"/>
      <c r="I147" s="488" t="s">
        <v>211</v>
      </c>
      <c r="J147" s="514">
        <f t="shared" si="0"/>
        <v>2134680</v>
      </c>
      <c r="K147" s="514">
        <f t="shared" si="0"/>
        <v>0</v>
      </c>
      <c r="L147" s="514">
        <f>SUM(L7,L11,L15,L19,L27,L32,L36,L40,L44,L48,L52,L56,L61,L65,L69,L73,L77,L81,L85,L90,L94,L102,L106,L110,L114,L118,L123,L127,L131,L135)</f>
        <v>0</v>
      </c>
      <c r="M147" s="514">
        <f>SUM(M7,M11,M15,M19,M27,M32,M36,M40,M44,M48,M52,M56,M61,M65,M69,M73,M77,M81,M85,M90,M94,M102,M106,M110,M114,M118,M123,M127,M131,M135)</f>
        <v>0</v>
      </c>
    </row>
    <row r="148" spans="1:13" ht="33.75">
      <c r="A148" s="481"/>
      <c r="B148" s="482"/>
      <c r="C148" s="482"/>
      <c r="D148" s="483"/>
      <c r="E148" s="484"/>
      <c r="F148" s="484"/>
      <c r="G148" s="482"/>
      <c r="H148" s="467"/>
      <c r="I148" s="489" t="s">
        <v>213</v>
      </c>
      <c r="J148" s="514">
        <f t="shared" si="0"/>
        <v>0</v>
      </c>
      <c r="K148" s="514">
        <f t="shared" si="0"/>
        <v>2953750</v>
      </c>
      <c r="L148" s="514">
        <f>SUM(L8,L12,L16,L20,L28,L33,L37,L41,L45,L49,L53,L57,L62,L66,L70,L74,L78,L82,L86,L91,L95,L103,L107,L111,L115,L119,L124,L128,L132,L136)</f>
        <v>5810185</v>
      </c>
      <c r="M148" s="514">
        <f>SUM(M12,M16,M20,M28,M33,M53,M99,M62,M66,M70,M74,M78,M82,M86,M91,M95,M111,M115,M119,M124,M128,M132,M136,M24,)</f>
        <v>8825000</v>
      </c>
    </row>
    <row r="149" spans="1:13" ht="12.75">
      <c r="A149" s="481"/>
      <c r="B149" s="482"/>
      <c r="C149" s="482"/>
      <c r="D149" s="483"/>
      <c r="E149" s="484"/>
      <c r="F149" s="484"/>
      <c r="G149" s="482"/>
      <c r="H149" s="467"/>
      <c r="I149" s="498" t="s">
        <v>378</v>
      </c>
      <c r="J149" s="528">
        <f t="shared" si="0"/>
        <v>1073520</v>
      </c>
      <c r="K149" s="528">
        <f t="shared" si="0"/>
        <v>7298750</v>
      </c>
      <c r="L149" s="528">
        <f>SUM(L9,L13,L17,L21,L29,L34,L38,L42,L46,L50,L54,L58,L63,L67,L71,L75,L79,L83,L87,L92,L96,L104,L108,L112,L116,L141,L129,L133,L137,L145)</f>
        <v>15761958</v>
      </c>
      <c r="M149" s="528">
        <f>SUM(M13,M17,M21,M29,M34,M54,M100,M63,M67,M71,M75,M79,M83,M87,M92,M96,M112,M116,M120,M125,M129,M133,M137,M25,)</f>
        <v>14571667</v>
      </c>
    </row>
    <row r="150" spans="1:13" ht="12.75">
      <c r="A150" s="630"/>
      <c r="B150" s="630"/>
      <c r="C150" s="630"/>
      <c r="D150" s="630"/>
      <c r="E150" s="630"/>
      <c r="F150" s="630"/>
      <c r="G150" s="630"/>
      <c r="H150" s="630"/>
      <c r="I150" s="630"/>
      <c r="J150" s="630"/>
      <c r="K150" s="630"/>
      <c r="L150" s="630"/>
      <c r="M150" s="630"/>
    </row>
  </sheetData>
  <mergeCells count="285">
    <mergeCell ref="G97:G100"/>
    <mergeCell ref="H97:H100"/>
    <mergeCell ref="A146:G146"/>
    <mergeCell ref="A150:M150"/>
    <mergeCell ref="E142:E145"/>
    <mergeCell ref="F142:F145"/>
    <mergeCell ref="G142:G145"/>
    <mergeCell ref="H142:H145"/>
    <mergeCell ref="A142:A145"/>
    <mergeCell ref="B142:B145"/>
    <mergeCell ref="C142:C145"/>
    <mergeCell ref="D142:D145"/>
    <mergeCell ref="E138:E141"/>
    <mergeCell ref="F138:F141"/>
    <mergeCell ref="G138:G141"/>
    <mergeCell ref="H138:H141"/>
    <mergeCell ref="A138:A141"/>
    <mergeCell ref="B138:B141"/>
    <mergeCell ref="C138:C141"/>
    <mergeCell ref="D138:D141"/>
    <mergeCell ref="E134:E137"/>
    <mergeCell ref="F134:F137"/>
    <mergeCell ref="G134:G137"/>
    <mergeCell ref="H134:H137"/>
    <mergeCell ref="A134:A137"/>
    <mergeCell ref="B134:B137"/>
    <mergeCell ref="C134:C137"/>
    <mergeCell ref="D134:D137"/>
    <mergeCell ref="E130:E133"/>
    <mergeCell ref="F130:F133"/>
    <mergeCell ref="G130:G133"/>
    <mergeCell ref="H130:H133"/>
    <mergeCell ref="A130:A133"/>
    <mergeCell ref="B130:B133"/>
    <mergeCell ref="C130:C133"/>
    <mergeCell ref="D130:D133"/>
    <mergeCell ref="E126:E129"/>
    <mergeCell ref="F126:F129"/>
    <mergeCell ref="G126:G129"/>
    <mergeCell ref="H126:H129"/>
    <mergeCell ref="A126:A129"/>
    <mergeCell ref="B126:B129"/>
    <mergeCell ref="C126:C129"/>
    <mergeCell ref="D126:D129"/>
    <mergeCell ref="E122:E125"/>
    <mergeCell ref="F122:F125"/>
    <mergeCell ref="G122:G125"/>
    <mergeCell ref="H122:H125"/>
    <mergeCell ref="A122:A125"/>
    <mergeCell ref="B122:B125"/>
    <mergeCell ref="C122:C125"/>
    <mergeCell ref="D122:D125"/>
    <mergeCell ref="E117:E120"/>
    <mergeCell ref="F117:F120"/>
    <mergeCell ref="G117:G120"/>
    <mergeCell ref="H117:H120"/>
    <mergeCell ref="A117:A120"/>
    <mergeCell ref="B117:B120"/>
    <mergeCell ref="C117:C120"/>
    <mergeCell ref="D117:D120"/>
    <mergeCell ref="E113:E116"/>
    <mergeCell ref="F113:F116"/>
    <mergeCell ref="G113:G116"/>
    <mergeCell ref="H113:H116"/>
    <mergeCell ref="A113:A116"/>
    <mergeCell ref="B113:B116"/>
    <mergeCell ref="C113:C116"/>
    <mergeCell ref="D113:D116"/>
    <mergeCell ref="E109:E112"/>
    <mergeCell ref="F109:F112"/>
    <mergeCell ref="G109:G112"/>
    <mergeCell ref="H109:H112"/>
    <mergeCell ref="A109:A112"/>
    <mergeCell ref="B109:B112"/>
    <mergeCell ref="C109:C112"/>
    <mergeCell ref="D109:D112"/>
    <mergeCell ref="E105:E108"/>
    <mergeCell ref="F105:F108"/>
    <mergeCell ref="G105:G108"/>
    <mergeCell ref="H105:H108"/>
    <mergeCell ref="A105:A108"/>
    <mergeCell ref="B105:B108"/>
    <mergeCell ref="C105:C108"/>
    <mergeCell ref="D105:D108"/>
    <mergeCell ref="E101:E104"/>
    <mergeCell ref="F101:F104"/>
    <mergeCell ref="G101:G104"/>
    <mergeCell ref="H101:H104"/>
    <mergeCell ref="A101:A104"/>
    <mergeCell ref="B101:B104"/>
    <mergeCell ref="C101:C104"/>
    <mergeCell ref="D101:D104"/>
    <mergeCell ref="G89:G92"/>
    <mergeCell ref="H89:H92"/>
    <mergeCell ref="A93:A96"/>
    <mergeCell ref="B93:B96"/>
    <mergeCell ref="C93:C96"/>
    <mergeCell ref="D93:D96"/>
    <mergeCell ref="E93:E96"/>
    <mergeCell ref="F93:F96"/>
    <mergeCell ref="G93:G96"/>
    <mergeCell ref="H93:H96"/>
    <mergeCell ref="D97:D100"/>
    <mergeCell ref="E97:E100"/>
    <mergeCell ref="F97:F100"/>
    <mergeCell ref="E89:E92"/>
    <mergeCell ref="F89:F92"/>
    <mergeCell ref="E84:E87"/>
    <mergeCell ref="F84:F87"/>
    <mergeCell ref="G84:G87"/>
    <mergeCell ref="H84:H87"/>
    <mergeCell ref="A84:A87"/>
    <mergeCell ref="B84:B87"/>
    <mergeCell ref="C84:C87"/>
    <mergeCell ref="D84:D87"/>
    <mergeCell ref="E80:E83"/>
    <mergeCell ref="F80:F83"/>
    <mergeCell ref="G80:G83"/>
    <mergeCell ref="H80:H83"/>
    <mergeCell ref="A80:A83"/>
    <mergeCell ref="B80:B83"/>
    <mergeCell ref="C80:C83"/>
    <mergeCell ref="D80:D83"/>
    <mergeCell ref="E76:E79"/>
    <mergeCell ref="F76:F79"/>
    <mergeCell ref="G76:G79"/>
    <mergeCell ref="H76:H79"/>
    <mergeCell ref="A76:A79"/>
    <mergeCell ref="B76:B79"/>
    <mergeCell ref="C76:C79"/>
    <mergeCell ref="D76:D79"/>
    <mergeCell ref="E72:E75"/>
    <mergeCell ref="F72:F75"/>
    <mergeCell ref="G72:G75"/>
    <mergeCell ref="H72:H75"/>
    <mergeCell ref="A72:A75"/>
    <mergeCell ref="B72:B75"/>
    <mergeCell ref="C72:C75"/>
    <mergeCell ref="D72:D75"/>
    <mergeCell ref="E68:E71"/>
    <mergeCell ref="F68:F71"/>
    <mergeCell ref="G68:G71"/>
    <mergeCell ref="H68:H71"/>
    <mergeCell ref="A68:A71"/>
    <mergeCell ref="B68:B71"/>
    <mergeCell ref="C68:C71"/>
    <mergeCell ref="D68:D71"/>
    <mergeCell ref="E64:E67"/>
    <mergeCell ref="F64:F67"/>
    <mergeCell ref="G64:G67"/>
    <mergeCell ref="H64:H67"/>
    <mergeCell ref="A64:A67"/>
    <mergeCell ref="B64:B67"/>
    <mergeCell ref="C64:C67"/>
    <mergeCell ref="D64:D67"/>
    <mergeCell ref="E60:E63"/>
    <mergeCell ref="F60:F63"/>
    <mergeCell ref="G60:G63"/>
    <mergeCell ref="H60:H63"/>
    <mergeCell ref="A60:A63"/>
    <mergeCell ref="B60:B63"/>
    <mergeCell ref="C60:C63"/>
    <mergeCell ref="D60:D63"/>
    <mergeCell ref="E55:E58"/>
    <mergeCell ref="F55:F58"/>
    <mergeCell ref="G55:G58"/>
    <mergeCell ref="H55:H58"/>
    <mergeCell ref="A55:A58"/>
    <mergeCell ref="B55:B58"/>
    <mergeCell ref="C55:C58"/>
    <mergeCell ref="D55:D58"/>
    <mergeCell ref="E51:E54"/>
    <mergeCell ref="F51:F54"/>
    <mergeCell ref="G51:G54"/>
    <mergeCell ref="H51:H54"/>
    <mergeCell ref="A51:A54"/>
    <mergeCell ref="B51:B54"/>
    <mergeCell ref="C51:C54"/>
    <mergeCell ref="D51:D54"/>
    <mergeCell ref="E47:E50"/>
    <mergeCell ref="F47:F50"/>
    <mergeCell ref="G47:G50"/>
    <mergeCell ref="H47:H50"/>
    <mergeCell ref="A47:A50"/>
    <mergeCell ref="B47:B50"/>
    <mergeCell ref="C47:C50"/>
    <mergeCell ref="D47:D50"/>
    <mergeCell ref="E43:E46"/>
    <mergeCell ref="F43:F46"/>
    <mergeCell ref="G43:G46"/>
    <mergeCell ref="H43:H46"/>
    <mergeCell ref="A43:A46"/>
    <mergeCell ref="B43:B46"/>
    <mergeCell ref="C43:C46"/>
    <mergeCell ref="D43:D46"/>
    <mergeCell ref="E39:E42"/>
    <mergeCell ref="F39:F42"/>
    <mergeCell ref="G39:G42"/>
    <mergeCell ref="H39:H42"/>
    <mergeCell ref="A39:A42"/>
    <mergeCell ref="B39:B42"/>
    <mergeCell ref="C39:C42"/>
    <mergeCell ref="D39:D42"/>
    <mergeCell ref="E35:E38"/>
    <mergeCell ref="F35:F38"/>
    <mergeCell ref="G35:G38"/>
    <mergeCell ref="H35:H38"/>
    <mergeCell ref="A35:A38"/>
    <mergeCell ref="B35:B38"/>
    <mergeCell ref="C35:C38"/>
    <mergeCell ref="D35:D38"/>
    <mergeCell ref="E31:E34"/>
    <mergeCell ref="F31:F34"/>
    <mergeCell ref="G31:G34"/>
    <mergeCell ref="H31:H34"/>
    <mergeCell ref="A31:A34"/>
    <mergeCell ref="B31:B34"/>
    <mergeCell ref="C31:C34"/>
    <mergeCell ref="D31:D34"/>
    <mergeCell ref="E26:E29"/>
    <mergeCell ref="F26:F29"/>
    <mergeCell ref="G26:G29"/>
    <mergeCell ref="H26:H29"/>
    <mergeCell ref="A26:A29"/>
    <mergeCell ref="B26:B29"/>
    <mergeCell ref="C26:C29"/>
    <mergeCell ref="D26:D29"/>
    <mergeCell ref="E22:E25"/>
    <mergeCell ref="F22:F25"/>
    <mergeCell ref="G22:G25"/>
    <mergeCell ref="H22:H25"/>
    <mergeCell ref="A22:A25"/>
    <mergeCell ref="B22:B25"/>
    <mergeCell ref="C22:C25"/>
    <mergeCell ref="D22:D25"/>
    <mergeCell ref="E18:E21"/>
    <mergeCell ref="F18:F21"/>
    <mergeCell ref="G18:G21"/>
    <mergeCell ref="H18:H21"/>
    <mergeCell ref="A18:A21"/>
    <mergeCell ref="B18:B21"/>
    <mergeCell ref="C18:C21"/>
    <mergeCell ref="D18:D21"/>
    <mergeCell ref="E14:E17"/>
    <mergeCell ref="F14:F17"/>
    <mergeCell ref="G14:G17"/>
    <mergeCell ref="H14:H17"/>
    <mergeCell ref="A14:A17"/>
    <mergeCell ref="B14:B17"/>
    <mergeCell ref="C14:C17"/>
    <mergeCell ref="D14:D17"/>
    <mergeCell ref="A10:A13"/>
    <mergeCell ref="B10:B13"/>
    <mergeCell ref="C10:C13"/>
    <mergeCell ref="D10:D13"/>
    <mergeCell ref="A1:J1"/>
    <mergeCell ref="A3:A4"/>
    <mergeCell ref="B3:B4"/>
    <mergeCell ref="C3:C4"/>
    <mergeCell ref="D3:D4"/>
    <mergeCell ref="E3:E4"/>
    <mergeCell ref="F3:F4"/>
    <mergeCell ref="I3:I4"/>
    <mergeCell ref="J3:M3"/>
    <mergeCell ref="A6:A9"/>
    <mergeCell ref="B6:B9"/>
    <mergeCell ref="D6:D9"/>
    <mergeCell ref="E6:E9"/>
    <mergeCell ref="C6:C9"/>
    <mergeCell ref="G6:G9"/>
    <mergeCell ref="D89:D92"/>
    <mergeCell ref="G3:G4"/>
    <mergeCell ref="H3:H4"/>
    <mergeCell ref="F6:F9"/>
    <mergeCell ref="H6:H9"/>
    <mergeCell ref="E10:E13"/>
    <mergeCell ref="F10:F13"/>
    <mergeCell ref="G10:G13"/>
    <mergeCell ref="H10:H13"/>
    <mergeCell ref="C89:C92"/>
    <mergeCell ref="B89:B92"/>
    <mergeCell ref="A97:A100"/>
    <mergeCell ref="B97:B100"/>
    <mergeCell ref="C97:C100"/>
    <mergeCell ref="A89:A92"/>
  </mergeCells>
  <printOptions horizontalCentered="1"/>
  <pageMargins left="0.48" right="0.45" top="1.07" bottom="0.59" header="0.47" footer="0.42"/>
  <pageSetup horizontalDpi="600" verticalDpi="600" orientation="landscape" paperSize="9" scale="80" r:id="rId1"/>
  <headerFooter alignWithMargins="0">
    <oddHeader xml:space="preserve">&amp;RZałącznik nr &amp;A
do uchwały Nr IX/75/2007
Rady Powiatu w Choszcznie 
z dnia 28 grudnia 2007 r. </oddHeader>
    <oddFooter>&amp;CStrona&amp;P</oddFooter>
  </headerFooter>
  <rowBreaks count="4" manualBreakCount="4">
    <brk id="29" max="255" man="1"/>
    <brk id="58" max="255" man="1"/>
    <brk id="87" max="255" man="1"/>
    <brk id="12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SheetLayoutView="100" workbookViewId="0" topLeftCell="K1">
      <selection activeCell="K4" sqref="K4"/>
    </sheetView>
  </sheetViews>
  <sheetFormatPr defaultColWidth="9.00390625" defaultRowHeight="12.75"/>
  <cols>
    <col min="1" max="1" width="3.875" style="0" customWidth="1"/>
    <col min="2" max="2" width="5.75390625" style="0" customWidth="1"/>
    <col min="3" max="3" width="7.25390625" style="0" customWidth="1"/>
    <col min="4" max="4" width="4.75390625" style="0" customWidth="1"/>
    <col min="5" max="5" width="17.375" style="0" customWidth="1"/>
    <col min="6" max="6" width="21.75390625" style="0" customWidth="1"/>
    <col min="7" max="7" width="10.25390625" style="0" customWidth="1"/>
    <col min="8" max="8" width="11.875" style="0" customWidth="1"/>
    <col min="9" max="9" width="11.25390625" style="0" customWidth="1"/>
    <col min="10" max="10" width="11.125" style="0" customWidth="1"/>
    <col min="11" max="12" width="13.875" style="0" customWidth="1"/>
    <col min="13" max="13" width="11.875" style="0" customWidth="1"/>
    <col min="14" max="14" width="13.25390625" style="0" customWidth="1"/>
  </cols>
  <sheetData>
    <row r="1" spans="1:14" ht="48.75" customHeight="1">
      <c r="A1" s="608" t="s">
        <v>379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1:14" ht="12.75" customHeight="1">
      <c r="A2" s="644"/>
      <c r="B2" s="644"/>
      <c r="C2" s="644"/>
      <c r="D2" s="644"/>
      <c r="E2" s="644"/>
      <c r="F2" s="644"/>
      <c r="G2" s="644"/>
      <c r="H2" s="644"/>
      <c r="I2" s="644"/>
      <c r="J2" s="504"/>
      <c r="K2" s="504"/>
      <c r="L2" s="504"/>
      <c r="M2" s="504"/>
      <c r="N2" s="505" t="s">
        <v>20</v>
      </c>
    </row>
    <row r="3" spans="1:14" ht="12.75">
      <c r="A3" s="609" t="s">
        <v>25</v>
      </c>
      <c r="B3" s="609" t="s">
        <v>1</v>
      </c>
      <c r="C3" s="609" t="s">
        <v>19</v>
      </c>
      <c r="D3" s="609" t="s">
        <v>47</v>
      </c>
      <c r="E3" s="601" t="s">
        <v>367</v>
      </c>
      <c r="F3" s="601" t="s">
        <v>368</v>
      </c>
      <c r="G3" s="601" t="s">
        <v>369</v>
      </c>
      <c r="H3" s="602" t="s">
        <v>370</v>
      </c>
      <c r="I3" s="601" t="s">
        <v>371</v>
      </c>
      <c r="J3" s="601" t="s">
        <v>372</v>
      </c>
      <c r="K3" s="643" t="s">
        <v>373</v>
      </c>
      <c r="L3" s="643"/>
      <c r="M3" s="643"/>
      <c r="N3" s="643"/>
    </row>
    <row r="4" spans="1:14" ht="12.75">
      <c r="A4" s="609"/>
      <c r="B4" s="609"/>
      <c r="C4" s="609"/>
      <c r="D4" s="609"/>
      <c r="E4" s="601"/>
      <c r="F4" s="601"/>
      <c r="G4" s="601"/>
      <c r="H4" s="602"/>
      <c r="I4" s="601"/>
      <c r="J4" s="601"/>
      <c r="K4" s="485">
        <v>2008</v>
      </c>
      <c r="L4" s="485">
        <v>2009</v>
      </c>
      <c r="M4" s="485">
        <v>2010</v>
      </c>
      <c r="N4" s="506" t="s">
        <v>374</v>
      </c>
    </row>
    <row r="5" spans="1:14" s="513" customFormat="1" ht="10.5" customHeight="1">
      <c r="A5" s="508">
        <v>1</v>
      </c>
      <c r="B5" s="508">
        <v>2</v>
      </c>
      <c r="C5" s="509">
        <v>3</v>
      </c>
      <c r="D5" s="509">
        <v>4</v>
      </c>
      <c r="E5" s="509">
        <v>5</v>
      </c>
      <c r="F5" s="510">
        <v>6</v>
      </c>
      <c r="G5" s="509">
        <v>7</v>
      </c>
      <c r="H5" s="511">
        <v>8</v>
      </c>
      <c r="I5" s="511">
        <v>9</v>
      </c>
      <c r="J5" s="511">
        <v>10</v>
      </c>
      <c r="K5" s="511">
        <v>11</v>
      </c>
      <c r="L5" s="511">
        <v>12</v>
      </c>
      <c r="M5" s="511">
        <v>13</v>
      </c>
      <c r="N5" s="512">
        <v>14</v>
      </c>
    </row>
    <row r="6" spans="1:14" ht="12.75" customHeight="1">
      <c r="A6" s="596">
        <v>1</v>
      </c>
      <c r="B6" s="597">
        <v>600</v>
      </c>
      <c r="C6" s="597">
        <v>60014</v>
      </c>
      <c r="D6" s="607">
        <v>6050</v>
      </c>
      <c r="E6" s="632" t="s">
        <v>375</v>
      </c>
      <c r="F6" s="632" t="s">
        <v>314</v>
      </c>
      <c r="G6" s="597" t="s">
        <v>316</v>
      </c>
      <c r="H6" s="635">
        <f>SUM(J6:M6)</f>
        <v>9300000</v>
      </c>
      <c r="I6" s="606">
        <f>SUM(K6:N6)</f>
        <v>9300000</v>
      </c>
      <c r="J6" s="487" t="s">
        <v>209</v>
      </c>
      <c r="K6" s="499">
        <f>SUM(K7:K9)</f>
        <v>1000000</v>
      </c>
      <c r="L6" s="499">
        <f>SUM(L7:L9)</f>
        <v>3650000</v>
      </c>
      <c r="M6" s="499">
        <f>SUM(M7:M9)</f>
        <v>4650000</v>
      </c>
      <c r="N6" s="499">
        <f>SUM(N7:N9)</f>
        <v>0</v>
      </c>
    </row>
    <row r="7" spans="1:14" ht="12.75">
      <c r="A7" s="596" t="s">
        <v>210</v>
      </c>
      <c r="B7" s="597"/>
      <c r="C7" s="597"/>
      <c r="D7" s="607"/>
      <c r="E7" s="632"/>
      <c r="F7" s="633"/>
      <c r="G7" s="597"/>
      <c r="H7" s="636"/>
      <c r="I7" s="606"/>
      <c r="J7" s="488" t="s">
        <v>376</v>
      </c>
      <c r="K7" s="476"/>
      <c r="L7" s="517">
        <v>1825000</v>
      </c>
      <c r="M7" s="518">
        <v>2325000</v>
      </c>
      <c r="N7" s="476"/>
    </row>
    <row r="8" spans="1:14" ht="12.75">
      <c r="A8" s="596" t="s">
        <v>212</v>
      </c>
      <c r="B8" s="597"/>
      <c r="C8" s="597"/>
      <c r="D8" s="607"/>
      <c r="E8" s="632"/>
      <c r="F8" s="633"/>
      <c r="G8" s="597"/>
      <c r="H8" s="636"/>
      <c r="I8" s="606"/>
      <c r="J8" s="488" t="s">
        <v>211</v>
      </c>
      <c r="K8" s="476">
        <v>1000000</v>
      </c>
      <c r="L8" s="476"/>
      <c r="M8" s="476"/>
      <c r="N8" s="476"/>
    </row>
    <row r="9" spans="1:14" ht="12.75">
      <c r="A9" s="596" t="s">
        <v>214</v>
      </c>
      <c r="B9" s="597"/>
      <c r="C9" s="597"/>
      <c r="D9" s="607"/>
      <c r="E9" s="632"/>
      <c r="F9" s="634"/>
      <c r="G9" s="597"/>
      <c r="H9" s="637"/>
      <c r="I9" s="606"/>
      <c r="J9" s="490" t="s">
        <v>215</v>
      </c>
      <c r="K9" s="477"/>
      <c r="L9" s="477">
        <v>1825000</v>
      </c>
      <c r="M9" s="477">
        <v>2325000</v>
      </c>
      <c r="N9" s="477"/>
    </row>
    <row r="10" spans="1:14" ht="12.75" customHeight="1">
      <c r="A10" s="596">
        <v>2</v>
      </c>
      <c r="B10" s="595">
        <v>600</v>
      </c>
      <c r="C10" s="595">
        <v>60014</v>
      </c>
      <c r="D10" s="600">
        <v>6050</v>
      </c>
      <c r="E10" s="632" t="s">
        <v>375</v>
      </c>
      <c r="F10" s="632" t="s">
        <v>317</v>
      </c>
      <c r="G10" s="595" t="s">
        <v>318</v>
      </c>
      <c r="H10" s="635">
        <f>SUM(K10:N10)</f>
        <v>5800000</v>
      </c>
      <c r="I10" s="606">
        <f>SUM(K10:N10)</f>
        <v>5800000</v>
      </c>
      <c r="J10" s="487" t="s">
        <v>209</v>
      </c>
      <c r="K10" s="499">
        <f>SUM(K11:K13)</f>
        <v>0</v>
      </c>
      <c r="L10" s="499">
        <f>SUM(L11:L13)</f>
        <v>0</v>
      </c>
      <c r="M10" s="499">
        <f>SUM(M11:M13)</f>
        <v>2900000</v>
      </c>
      <c r="N10" s="499">
        <f>SUM(N11:N13)</f>
        <v>2900000</v>
      </c>
    </row>
    <row r="11" spans="1:14" ht="12.75">
      <c r="A11" s="596" t="s">
        <v>216</v>
      </c>
      <c r="B11" s="595"/>
      <c r="C11" s="595"/>
      <c r="D11" s="600"/>
      <c r="E11" s="632"/>
      <c r="F11" s="633"/>
      <c r="G11" s="595"/>
      <c r="H11" s="636"/>
      <c r="I11" s="606"/>
      <c r="J11" s="488" t="s">
        <v>376</v>
      </c>
      <c r="K11" s="476"/>
      <c r="L11" s="517"/>
      <c r="M11" s="476">
        <v>1450000</v>
      </c>
      <c r="N11" s="476">
        <v>1450000</v>
      </c>
    </row>
    <row r="12" spans="1:14" ht="12.75">
      <c r="A12" s="596" t="s">
        <v>217</v>
      </c>
      <c r="B12" s="595"/>
      <c r="C12" s="595"/>
      <c r="D12" s="600"/>
      <c r="E12" s="632"/>
      <c r="F12" s="633"/>
      <c r="G12" s="595"/>
      <c r="H12" s="636"/>
      <c r="I12" s="606"/>
      <c r="J12" s="488" t="s">
        <v>211</v>
      </c>
      <c r="K12" s="476"/>
      <c r="L12" s="476"/>
      <c r="M12" s="477"/>
      <c r="N12" s="477"/>
    </row>
    <row r="13" spans="1:14" ht="12.75">
      <c r="A13" s="596" t="s">
        <v>218</v>
      </c>
      <c r="B13" s="595"/>
      <c r="C13" s="595"/>
      <c r="D13" s="600"/>
      <c r="E13" s="632"/>
      <c r="F13" s="634"/>
      <c r="G13" s="595"/>
      <c r="H13" s="637"/>
      <c r="I13" s="606"/>
      <c r="J13" s="490" t="s">
        <v>215</v>
      </c>
      <c r="K13" s="477"/>
      <c r="L13" s="477"/>
      <c r="M13" s="477">
        <v>1450000</v>
      </c>
      <c r="N13" s="477">
        <v>1450000</v>
      </c>
    </row>
    <row r="14" spans="1:14" ht="12.75" customHeight="1">
      <c r="A14" s="610">
        <v>3</v>
      </c>
      <c r="B14" s="611">
        <v>600</v>
      </c>
      <c r="C14" s="611">
        <v>60014</v>
      </c>
      <c r="D14" s="612">
        <v>6050</v>
      </c>
      <c r="E14" s="632" t="s">
        <v>375</v>
      </c>
      <c r="F14" s="632" t="s">
        <v>319</v>
      </c>
      <c r="G14" s="595" t="s">
        <v>318</v>
      </c>
      <c r="H14" s="635">
        <f>SUM(K14:N14)</f>
        <v>3000000</v>
      </c>
      <c r="I14" s="606">
        <f>SUM(K14:N14)</f>
        <v>3000000</v>
      </c>
      <c r="J14" s="487" t="s">
        <v>209</v>
      </c>
      <c r="K14" s="499">
        <f>SUM(K15:K17)</f>
        <v>0</v>
      </c>
      <c r="L14" s="499">
        <f>SUM(L15:L17)</f>
        <v>0</v>
      </c>
      <c r="M14" s="499">
        <f>SUM(M15:M17)</f>
        <v>1500000</v>
      </c>
      <c r="N14" s="499">
        <f>SUM(N15:N17)</f>
        <v>1500000</v>
      </c>
    </row>
    <row r="15" spans="1:14" ht="12.75">
      <c r="A15" s="610" t="s">
        <v>219</v>
      </c>
      <c r="B15" s="611"/>
      <c r="C15" s="611"/>
      <c r="D15" s="612"/>
      <c r="E15" s="632"/>
      <c r="F15" s="633"/>
      <c r="G15" s="595"/>
      <c r="H15" s="636"/>
      <c r="I15" s="606"/>
      <c r="J15" s="488" t="s">
        <v>376</v>
      </c>
      <c r="K15" s="476"/>
      <c r="L15" s="517"/>
      <c r="M15" s="478">
        <v>750000</v>
      </c>
      <c r="N15" s="478">
        <v>750000</v>
      </c>
    </row>
    <row r="16" spans="1:14" ht="12.75">
      <c r="A16" s="610" t="s">
        <v>220</v>
      </c>
      <c r="B16" s="611"/>
      <c r="C16" s="611"/>
      <c r="D16" s="612"/>
      <c r="E16" s="632"/>
      <c r="F16" s="633"/>
      <c r="G16" s="595"/>
      <c r="H16" s="636"/>
      <c r="I16" s="606"/>
      <c r="J16" s="488" t="s">
        <v>211</v>
      </c>
      <c r="K16" s="476"/>
      <c r="L16" s="476"/>
      <c r="M16" s="478"/>
      <c r="N16" s="478"/>
    </row>
    <row r="17" spans="1:14" ht="12.75">
      <c r="A17" s="610" t="s">
        <v>221</v>
      </c>
      <c r="B17" s="611"/>
      <c r="C17" s="611"/>
      <c r="D17" s="612"/>
      <c r="E17" s="632"/>
      <c r="F17" s="634"/>
      <c r="G17" s="595"/>
      <c r="H17" s="637"/>
      <c r="I17" s="606"/>
      <c r="J17" s="496" t="s">
        <v>215</v>
      </c>
      <c r="K17" s="477"/>
      <c r="L17" s="477"/>
      <c r="M17" s="478">
        <v>750000</v>
      </c>
      <c r="N17" s="478">
        <v>750000</v>
      </c>
    </row>
    <row r="18" spans="1:14" ht="12.75" customHeight="1">
      <c r="A18" s="613">
        <v>4</v>
      </c>
      <c r="B18" s="594">
        <v>600</v>
      </c>
      <c r="C18" s="594">
        <v>60014</v>
      </c>
      <c r="D18" s="599">
        <v>6050</v>
      </c>
      <c r="E18" s="632" t="s">
        <v>375</v>
      </c>
      <c r="F18" s="633" t="s">
        <v>320</v>
      </c>
      <c r="G18" s="594">
        <v>2012</v>
      </c>
      <c r="H18" s="635">
        <f>SUM(K18:N18)</f>
        <v>3000000</v>
      </c>
      <c r="I18" s="606">
        <f>SUM(K18:N18)</f>
        <v>3000000</v>
      </c>
      <c r="J18" s="487" t="s">
        <v>209</v>
      </c>
      <c r="K18" s="499">
        <f>SUM(K19:K21)</f>
        <v>0</v>
      </c>
      <c r="L18" s="499">
        <f>SUM(L19:L21)</f>
        <v>0</v>
      </c>
      <c r="M18" s="499">
        <f>SUM(M19:M21)</f>
        <v>0</v>
      </c>
      <c r="N18" s="499">
        <f>SUM(N19:N21)</f>
        <v>3000000</v>
      </c>
    </row>
    <row r="19" spans="1:14" ht="12.75">
      <c r="A19" s="596" t="s">
        <v>222</v>
      </c>
      <c r="B19" s="594"/>
      <c r="C19" s="594"/>
      <c r="D19" s="599"/>
      <c r="E19" s="632"/>
      <c r="F19" s="633"/>
      <c r="G19" s="594"/>
      <c r="H19" s="636"/>
      <c r="I19" s="606"/>
      <c r="J19" s="488" t="s">
        <v>376</v>
      </c>
      <c r="K19" s="476"/>
      <c r="L19" s="517"/>
      <c r="M19" s="518"/>
      <c r="N19" s="476">
        <v>1500000</v>
      </c>
    </row>
    <row r="20" spans="1:14" ht="12.75">
      <c r="A20" s="596" t="s">
        <v>223</v>
      </c>
      <c r="B20" s="594"/>
      <c r="C20" s="594"/>
      <c r="D20" s="599"/>
      <c r="E20" s="632"/>
      <c r="F20" s="633"/>
      <c r="G20" s="594"/>
      <c r="H20" s="636"/>
      <c r="I20" s="606"/>
      <c r="J20" s="488" t="s">
        <v>211</v>
      </c>
      <c r="K20" s="476"/>
      <c r="L20" s="476"/>
      <c r="M20" s="476"/>
      <c r="N20" s="476"/>
    </row>
    <row r="21" spans="1:14" ht="12.75">
      <c r="A21" s="596" t="s">
        <v>224</v>
      </c>
      <c r="B21" s="594"/>
      <c r="C21" s="594"/>
      <c r="D21" s="599"/>
      <c r="E21" s="632"/>
      <c r="F21" s="633"/>
      <c r="G21" s="594"/>
      <c r="H21" s="637"/>
      <c r="I21" s="606"/>
      <c r="J21" s="490" t="s">
        <v>215</v>
      </c>
      <c r="K21" s="477"/>
      <c r="L21" s="477"/>
      <c r="M21" s="477"/>
      <c r="N21" s="477">
        <v>1500000</v>
      </c>
    </row>
    <row r="22" spans="1:14" ht="12.75" customHeight="1">
      <c r="A22" s="596">
        <v>5</v>
      </c>
      <c r="B22" s="597">
        <v>600</v>
      </c>
      <c r="C22" s="597">
        <v>60014</v>
      </c>
      <c r="D22" s="607">
        <v>6050</v>
      </c>
      <c r="E22" s="632" t="s">
        <v>375</v>
      </c>
      <c r="F22" s="640" t="s">
        <v>321</v>
      </c>
      <c r="G22" s="597" t="s">
        <v>322</v>
      </c>
      <c r="H22" s="635">
        <f>SUM(K22:N22)</f>
        <v>2500000</v>
      </c>
      <c r="I22" s="606">
        <f>SUM(K22:N22)</f>
        <v>2500000</v>
      </c>
      <c r="J22" s="487" t="s">
        <v>209</v>
      </c>
      <c r="K22" s="499">
        <f>SUM(K23:K25)</f>
        <v>0</v>
      </c>
      <c r="L22" s="499">
        <f>SUM(L23:L25)</f>
        <v>0</v>
      </c>
      <c r="M22" s="499">
        <f>SUM(M23:M25)</f>
        <v>0</v>
      </c>
      <c r="N22" s="499">
        <f>SUM(N23:N25)</f>
        <v>2500000</v>
      </c>
    </row>
    <row r="23" spans="1:14" ht="12.75">
      <c r="A23" s="596" t="s">
        <v>225</v>
      </c>
      <c r="B23" s="597"/>
      <c r="C23" s="597"/>
      <c r="D23" s="607"/>
      <c r="E23" s="632"/>
      <c r="F23" s="640"/>
      <c r="G23" s="597"/>
      <c r="H23" s="636"/>
      <c r="I23" s="606"/>
      <c r="J23" s="488" t="s">
        <v>376</v>
      </c>
      <c r="K23" s="476"/>
      <c r="L23" s="517"/>
      <c r="M23" s="518"/>
      <c r="N23" s="476">
        <v>1250000</v>
      </c>
    </row>
    <row r="24" spans="1:14" ht="12.75">
      <c r="A24" s="596" t="s">
        <v>226</v>
      </c>
      <c r="B24" s="597"/>
      <c r="C24" s="597"/>
      <c r="D24" s="607"/>
      <c r="E24" s="632"/>
      <c r="F24" s="640"/>
      <c r="G24" s="597"/>
      <c r="H24" s="636"/>
      <c r="I24" s="606"/>
      <c r="J24" s="488" t="s">
        <v>211</v>
      </c>
      <c r="K24" s="476"/>
      <c r="L24" s="476"/>
      <c r="M24" s="476"/>
      <c r="N24" s="476"/>
    </row>
    <row r="25" spans="1:14" ht="12.75">
      <c r="A25" s="596" t="s">
        <v>227</v>
      </c>
      <c r="B25" s="597"/>
      <c r="C25" s="597"/>
      <c r="D25" s="607"/>
      <c r="E25" s="632"/>
      <c r="F25" s="640"/>
      <c r="G25" s="597"/>
      <c r="H25" s="637"/>
      <c r="I25" s="606"/>
      <c r="J25" s="490" t="s">
        <v>215</v>
      </c>
      <c r="K25" s="477"/>
      <c r="L25" s="477"/>
      <c r="M25" s="477"/>
      <c r="N25" s="477">
        <v>1250000</v>
      </c>
    </row>
    <row r="26" spans="1:14" ht="12.75" customHeight="1">
      <c r="A26" s="596">
        <v>6</v>
      </c>
      <c r="B26" s="597">
        <v>600</v>
      </c>
      <c r="C26" s="597">
        <v>60014</v>
      </c>
      <c r="D26" s="607">
        <v>6050</v>
      </c>
      <c r="E26" s="632" t="s">
        <v>375</v>
      </c>
      <c r="F26" s="640" t="s">
        <v>323</v>
      </c>
      <c r="G26" s="594">
        <v>2012</v>
      </c>
      <c r="H26" s="635">
        <f>SUM(K26:N26)</f>
        <v>1700000</v>
      </c>
      <c r="I26" s="606">
        <f>SUM(K26:N26)</f>
        <v>1700000</v>
      </c>
      <c r="J26" s="491" t="s">
        <v>209</v>
      </c>
      <c r="K26" s="499">
        <f>SUM(K27:K29)</f>
        <v>0</v>
      </c>
      <c r="L26" s="499">
        <f>SUM(L27:L29)</f>
        <v>0</v>
      </c>
      <c r="M26" s="499">
        <f>SUM(M27:M29)</f>
        <v>0</v>
      </c>
      <c r="N26" s="499">
        <f>SUM(N27:N29)</f>
        <v>1700000</v>
      </c>
    </row>
    <row r="27" spans="1:14" ht="12.75">
      <c r="A27" s="596" t="s">
        <v>228</v>
      </c>
      <c r="B27" s="597"/>
      <c r="C27" s="597"/>
      <c r="D27" s="607"/>
      <c r="E27" s="632"/>
      <c r="F27" s="640"/>
      <c r="G27" s="594"/>
      <c r="H27" s="636"/>
      <c r="I27" s="606"/>
      <c r="J27" s="488" t="s">
        <v>376</v>
      </c>
      <c r="K27" s="476"/>
      <c r="L27" s="517"/>
      <c r="M27" s="518"/>
      <c r="N27" s="476">
        <v>850000</v>
      </c>
    </row>
    <row r="28" spans="1:14" ht="12.75">
      <c r="A28" s="596" t="s">
        <v>229</v>
      </c>
      <c r="B28" s="597"/>
      <c r="C28" s="597"/>
      <c r="D28" s="607"/>
      <c r="E28" s="632"/>
      <c r="F28" s="640"/>
      <c r="G28" s="594"/>
      <c r="H28" s="636"/>
      <c r="I28" s="606"/>
      <c r="J28" s="488" t="s">
        <v>211</v>
      </c>
      <c r="K28" s="476"/>
      <c r="L28" s="476"/>
      <c r="M28" s="476"/>
      <c r="N28" s="476"/>
    </row>
    <row r="29" spans="1:14" ht="12.75">
      <c r="A29" s="596" t="s">
        <v>230</v>
      </c>
      <c r="B29" s="597"/>
      <c r="C29" s="597"/>
      <c r="D29" s="607"/>
      <c r="E29" s="632"/>
      <c r="F29" s="640"/>
      <c r="G29" s="594"/>
      <c r="H29" s="637"/>
      <c r="I29" s="606"/>
      <c r="J29" s="496" t="s">
        <v>215</v>
      </c>
      <c r="K29" s="477"/>
      <c r="L29" s="477"/>
      <c r="M29" s="477"/>
      <c r="N29" s="477">
        <v>850000</v>
      </c>
    </row>
    <row r="30" spans="1:14" ht="12.75" customHeight="1">
      <c r="A30" s="596">
        <v>7</v>
      </c>
      <c r="B30" s="597">
        <v>600</v>
      </c>
      <c r="C30" s="597">
        <v>60014</v>
      </c>
      <c r="D30" s="607">
        <v>6050</v>
      </c>
      <c r="E30" s="632" t="s">
        <v>375</v>
      </c>
      <c r="F30" s="640" t="s">
        <v>324</v>
      </c>
      <c r="G30" s="597">
        <v>2013</v>
      </c>
      <c r="H30" s="635">
        <f>SUM(K30:N30)</f>
        <v>4000000</v>
      </c>
      <c r="I30" s="606">
        <f>SUM(K30:N30)</f>
        <v>4000000</v>
      </c>
      <c r="J30" s="487" t="s">
        <v>209</v>
      </c>
      <c r="K30" s="499">
        <f>SUM(K31:K33)</f>
        <v>0</v>
      </c>
      <c r="L30" s="499">
        <f>SUM(L31:L33)</f>
        <v>0</v>
      </c>
      <c r="M30" s="499">
        <f>SUM(M31:M33)</f>
        <v>0</v>
      </c>
      <c r="N30" s="499">
        <f>SUM(N31:N33)</f>
        <v>4000000</v>
      </c>
    </row>
    <row r="31" spans="1:14" ht="12.75" customHeight="1">
      <c r="A31" s="596" t="s">
        <v>231</v>
      </c>
      <c r="B31" s="597"/>
      <c r="C31" s="597"/>
      <c r="D31" s="607"/>
      <c r="E31" s="632"/>
      <c r="F31" s="640"/>
      <c r="G31" s="597"/>
      <c r="H31" s="636"/>
      <c r="I31" s="606"/>
      <c r="J31" s="488" t="s">
        <v>376</v>
      </c>
      <c r="K31" s="476"/>
      <c r="L31" s="517"/>
      <c r="M31" s="518"/>
      <c r="N31" s="476">
        <v>2000000</v>
      </c>
    </row>
    <row r="32" spans="1:14" ht="12.75">
      <c r="A32" s="596" t="s">
        <v>232</v>
      </c>
      <c r="B32" s="597"/>
      <c r="C32" s="597"/>
      <c r="D32" s="607"/>
      <c r="E32" s="632"/>
      <c r="F32" s="640"/>
      <c r="G32" s="597"/>
      <c r="H32" s="636"/>
      <c r="I32" s="606"/>
      <c r="J32" s="488" t="s">
        <v>211</v>
      </c>
      <c r="K32" s="476"/>
      <c r="L32" s="476"/>
      <c r="M32" s="476"/>
      <c r="N32" s="476"/>
    </row>
    <row r="33" spans="1:14" ht="12.75">
      <c r="A33" s="596" t="s">
        <v>233</v>
      </c>
      <c r="B33" s="597"/>
      <c r="C33" s="597"/>
      <c r="D33" s="607"/>
      <c r="E33" s="632"/>
      <c r="F33" s="640"/>
      <c r="G33" s="597"/>
      <c r="H33" s="637"/>
      <c r="I33" s="606"/>
      <c r="J33" s="490" t="s">
        <v>215</v>
      </c>
      <c r="K33" s="477"/>
      <c r="L33" s="477"/>
      <c r="M33" s="477"/>
      <c r="N33" s="477">
        <v>2000000</v>
      </c>
    </row>
    <row r="34" spans="1:14" ht="12.75" customHeight="1">
      <c r="A34" s="596">
        <v>8</v>
      </c>
      <c r="B34" s="597">
        <v>750</v>
      </c>
      <c r="C34" s="597">
        <v>75020</v>
      </c>
      <c r="D34" s="607">
        <v>6060</v>
      </c>
      <c r="E34" s="632" t="s">
        <v>375</v>
      </c>
      <c r="F34" s="632" t="s">
        <v>347</v>
      </c>
      <c r="G34" s="597" t="s">
        <v>316</v>
      </c>
      <c r="H34" s="635">
        <f>SUM(J34:M34)</f>
        <v>1450000</v>
      </c>
      <c r="I34" s="606">
        <f>SUM(K34:N34)</f>
        <v>1450000</v>
      </c>
      <c r="J34" s="487" t="s">
        <v>209</v>
      </c>
      <c r="K34" s="499">
        <f>SUM(K35:K37)</f>
        <v>30000</v>
      </c>
      <c r="L34" s="499">
        <f>SUM(L35:L37)</f>
        <v>850000</v>
      </c>
      <c r="M34" s="499">
        <f>SUM(M35:M37)</f>
        <v>570000</v>
      </c>
      <c r="N34" s="499">
        <f>SUM(N35:N37)</f>
        <v>0</v>
      </c>
    </row>
    <row r="35" spans="1:14" ht="12.75">
      <c r="A35" s="596" t="s">
        <v>276</v>
      </c>
      <c r="B35" s="597"/>
      <c r="C35" s="597"/>
      <c r="D35" s="607"/>
      <c r="E35" s="632"/>
      <c r="F35" s="633"/>
      <c r="G35" s="597"/>
      <c r="H35" s="636"/>
      <c r="I35" s="606"/>
      <c r="J35" s="488" t="s">
        <v>376</v>
      </c>
      <c r="K35" s="476"/>
      <c r="L35" s="517">
        <v>647500</v>
      </c>
      <c r="M35" s="518">
        <v>457500</v>
      </c>
      <c r="N35" s="476"/>
    </row>
    <row r="36" spans="1:14" ht="12.75" customHeight="1">
      <c r="A36" s="596" t="s">
        <v>277</v>
      </c>
      <c r="B36" s="597"/>
      <c r="C36" s="597"/>
      <c r="D36" s="607"/>
      <c r="E36" s="632"/>
      <c r="F36" s="633"/>
      <c r="G36" s="597"/>
      <c r="H36" s="636"/>
      <c r="I36" s="606"/>
      <c r="J36" s="488" t="s">
        <v>211</v>
      </c>
      <c r="K36" s="476">
        <v>30000</v>
      </c>
      <c r="L36" s="476"/>
      <c r="M36" s="476"/>
      <c r="N36" s="476"/>
    </row>
    <row r="37" spans="1:14" ht="12.75">
      <c r="A37" s="596" t="s">
        <v>278</v>
      </c>
      <c r="B37" s="597"/>
      <c r="C37" s="597"/>
      <c r="D37" s="607"/>
      <c r="E37" s="632"/>
      <c r="F37" s="634"/>
      <c r="G37" s="597"/>
      <c r="H37" s="637"/>
      <c r="I37" s="606"/>
      <c r="J37" s="490" t="s">
        <v>215</v>
      </c>
      <c r="K37" s="477"/>
      <c r="L37" s="477">
        <v>202500</v>
      </c>
      <c r="M37" s="477">
        <v>112500</v>
      </c>
      <c r="N37" s="477"/>
    </row>
    <row r="38" spans="1:14" ht="12.75" customHeight="1">
      <c r="A38" s="596">
        <v>9</v>
      </c>
      <c r="B38" s="593">
        <v>801</v>
      </c>
      <c r="C38" s="593">
        <v>80130</v>
      </c>
      <c r="D38" s="598">
        <v>6050</v>
      </c>
      <c r="E38" s="632" t="s">
        <v>375</v>
      </c>
      <c r="F38" s="634" t="s">
        <v>349</v>
      </c>
      <c r="G38" s="593">
        <v>2009</v>
      </c>
      <c r="H38" s="635">
        <f>SUM(J38:M38)</f>
        <v>250000</v>
      </c>
      <c r="I38" s="606">
        <f>SUM(K38:N38)</f>
        <v>250000</v>
      </c>
      <c r="J38" s="487" t="s">
        <v>209</v>
      </c>
      <c r="K38" s="499">
        <f>SUM(K39:K41)</f>
        <v>0</v>
      </c>
      <c r="L38" s="499">
        <f>SUM(L39:L41)</f>
        <v>250000</v>
      </c>
      <c r="M38" s="499">
        <f>SUM(M39:M41)</f>
        <v>0</v>
      </c>
      <c r="N38" s="499">
        <f>SUM(N39:N41)</f>
        <v>0</v>
      </c>
    </row>
    <row r="39" spans="1:14" ht="12.75">
      <c r="A39" s="596" t="s">
        <v>279</v>
      </c>
      <c r="B39" s="594"/>
      <c r="C39" s="594"/>
      <c r="D39" s="599"/>
      <c r="E39" s="632"/>
      <c r="F39" s="634"/>
      <c r="G39" s="594"/>
      <c r="H39" s="636"/>
      <c r="I39" s="606"/>
      <c r="J39" s="488" t="s">
        <v>376</v>
      </c>
      <c r="K39" s="476"/>
      <c r="L39" s="517">
        <v>150000</v>
      </c>
      <c r="M39" s="518"/>
      <c r="N39" s="476"/>
    </row>
    <row r="40" spans="1:14" ht="12.75" customHeight="1">
      <c r="A40" s="596" t="s">
        <v>280</v>
      </c>
      <c r="B40" s="594"/>
      <c r="C40" s="594"/>
      <c r="D40" s="599"/>
      <c r="E40" s="632"/>
      <c r="F40" s="634"/>
      <c r="G40" s="594"/>
      <c r="H40" s="636"/>
      <c r="I40" s="606"/>
      <c r="J40" s="488" t="s">
        <v>211</v>
      </c>
      <c r="K40" s="476"/>
      <c r="L40" s="476"/>
      <c r="M40" s="476"/>
      <c r="N40" s="476"/>
    </row>
    <row r="41" spans="1:14" ht="12.75">
      <c r="A41" s="615" t="s">
        <v>281</v>
      </c>
      <c r="B41" s="620"/>
      <c r="C41" s="620"/>
      <c r="D41" s="641"/>
      <c r="E41" s="642"/>
      <c r="F41" s="634"/>
      <c r="G41" s="595"/>
      <c r="H41" s="637"/>
      <c r="I41" s="606"/>
      <c r="J41" s="490" t="s">
        <v>215</v>
      </c>
      <c r="K41" s="477"/>
      <c r="L41" s="477">
        <v>100000</v>
      </c>
      <c r="M41" s="477"/>
      <c r="N41" s="477"/>
    </row>
    <row r="42" spans="1:14" s="513" customFormat="1" ht="10.5" customHeight="1">
      <c r="A42" s="524">
        <v>1</v>
      </c>
      <c r="B42" s="524">
        <v>2</v>
      </c>
      <c r="C42" s="525">
        <v>3</v>
      </c>
      <c r="D42" s="525">
        <v>4</v>
      </c>
      <c r="E42" s="525">
        <v>5</v>
      </c>
      <c r="F42" s="521">
        <v>6</v>
      </c>
      <c r="G42" s="509">
        <v>7</v>
      </c>
      <c r="H42" s="511">
        <v>8</v>
      </c>
      <c r="I42" s="511">
        <v>9</v>
      </c>
      <c r="J42" s="519">
        <v>10</v>
      </c>
      <c r="K42" s="511">
        <v>11</v>
      </c>
      <c r="L42" s="511">
        <v>12</v>
      </c>
      <c r="M42" s="511">
        <v>13</v>
      </c>
      <c r="N42" s="512">
        <v>14</v>
      </c>
    </row>
    <row r="43" spans="1:14" ht="12.75" customHeight="1">
      <c r="A43" s="596">
        <v>10</v>
      </c>
      <c r="B43" s="593">
        <v>854</v>
      </c>
      <c r="C43" s="593">
        <v>85403</v>
      </c>
      <c r="D43" s="598">
        <v>6050</v>
      </c>
      <c r="E43" s="632" t="s">
        <v>375</v>
      </c>
      <c r="F43" s="632" t="s">
        <v>377</v>
      </c>
      <c r="G43" s="597" t="s">
        <v>336</v>
      </c>
      <c r="H43" s="635">
        <f>SUM(K43:N43)</f>
        <v>5500000</v>
      </c>
      <c r="I43" s="606">
        <f>SUM(K43:N43)</f>
        <v>5500000</v>
      </c>
      <c r="J43" s="491" t="s">
        <v>209</v>
      </c>
      <c r="K43" s="499">
        <f>SUM(K44:K46)</f>
        <v>0</v>
      </c>
      <c r="L43" s="499">
        <f>SUM(L44:L46)</f>
        <v>0</v>
      </c>
      <c r="M43" s="499">
        <f>SUM(M44:M46)</f>
        <v>1833333</v>
      </c>
      <c r="N43" s="499">
        <f>SUM(N44:N46)</f>
        <v>3666667</v>
      </c>
    </row>
    <row r="44" spans="1:14" ht="12.75">
      <c r="A44" s="596" t="s">
        <v>273</v>
      </c>
      <c r="B44" s="594"/>
      <c r="C44" s="594"/>
      <c r="D44" s="599"/>
      <c r="E44" s="632"/>
      <c r="F44" s="633"/>
      <c r="G44" s="597"/>
      <c r="H44" s="636"/>
      <c r="I44" s="606"/>
      <c r="J44" s="488" t="s">
        <v>376</v>
      </c>
      <c r="K44" s="476"/>
      <c r="L44" s="517"/>
      <c r="M44" s="518">
        <v>1558333</v>
      </c>
      <c r="N44" s="476">
        <v>3116667</v>
      </c>
    </row>
    <row r="45" spans="1:14" ht="13.5" customHeight="1">
      <c r="A45" s="596" t="s">
        <v>274</v>
      </c>
      <c r="B45" s="594"/>
      <c r="C45" s="594"/>
      <c r="D45" s="599"/>
      <c r="E45" s="632"/>
      <c r="F45" s="633"/>
      <c r="G45" s="597"/>
      <c r="H45" s="636"/>
      <c r="I45" s="606"/>
      <c r="J45" s="488" t="s">
        <v>211</v>
      </c>
      <c r="K45" s="476"/>
      <c r="L45" s="476"/>
      <c r="M45" s="476"/>
      <c r="N45" s="476"/>
    </row>
    <row r="46" spans="1:14" ht="26.25" customHeight="1">
      <c r="A46" s="596" t="s">
        <v>275</v>
      </c>
      <c r="B46" s="595"/>
      <c r="C46" s="595"/>
      <c r="D46" s="600"/>
      <c r="E46" s="632"/>
      <c r="F46" s="634"/>
      <c r="G46" s="597"/>
      <c r="H46" s="637"/>
      <c r="I46" s="606"/>
      <c r="J46" s="496" t="s">
        <v>215</v>
      </c>
      <c r="K46" s="477"/>
      <c r="L46" s="476"/>
      <c r="M46" s="476">
        <v>275000</v>
      </c>
      <c r="N46" s="477">
        <v>550000</v>
      </c>
    </row>
    <row r="47" spans="1:14" ht="12.75" customHeight="1">
      <c r="A47" s="596">
        <v>11</v>
      </c>
      <c r="B47" s="597">
        <v>852</v>
      </c>
      <c r="C47" s="597">
        <v>85202</v>
      </c>
      <c r="D47" s="607">
        <v>6050</v>
      </c>
      <c r="E47" s="632" t="s">
        <v>375</v>
      </c>
      <c r="F47" s="640" t="s">
        <v>350</v>
      </c>
      <c r="G47" s="597" t="s">
        <v>342</v>
      </c>
      <c r="H47" s="635">
        <v>850000</v>
      </c>
      <c r="I47" s="606">
        <f>SUM(K47:N47)</f>
        <v>850000</v>
      </c>
      <c r="J47" s="487" t="s">
        <v>209</v>
      </c>
      <c r="K47" s="499">
        <f>SUM(K48:K50)</f>
        <v>15000</v>
      </c>
      <c r="L47" s="499">
        <f>SUM(L48:L50)</f>
        <v>95000</v>
      </c>
      <c r="M47" s="499">
        <f>SUM(M48:M50)</f>
        <v>15000</v>
      </c>
      <c r="N47" s="499">
        <f>SUM(N48:N50)</f>
        <v>725000</v>
      </c>
    </row>
    <row r="48" spans="1:14" ht="12.75">
      <c r="A48" s="596" t="s">
        <v>276</v>
      </c>
      <c r="B48" s="597"/>
      <c r="C48" s="597"/>
      <c r="D48" s="607"/>
      <c r="E48" s="632"/>
      <c r="F48" s="640"/>
      <c r="G48" s="597"/>
      <c r="H48" s="636"/>
      <c r="I48" s="606"/>
      <c r="J48" s="488" t="s">
        <v>376</v>
      </c>
      <c r="K48" s="476">
        <v>0</v>
      </c>
      <c r="L48" s="517">
        <v>85000</v>
      </c>
      <c r="M48" s="518"/>
      <c r="N48" s="476">
        <v>595000</v>
      </c>
    </row>
    <row r="49" spans="1:14" ht="12.75">
      <c r="A49" s="596" t="s">
        <v>277</v>
      </c>
      <c r="B49" s="597"/>
      <c r="C49" s="597"/>
      <c r="D49" s="607"/>
      <c r="E49" s="632"/>
      <c r="F49" s="640"/>
      <c r="G49" s="597"/>
      <c r="H49" s="636"/>
      <c r="I49" s="606"/>
      <c r="J49" s="488" t="s">
        <v>211</v>
      </c>
      <c r="K49" s="476">
        <v>15000</v>
      </c>
      <c r="L49" s="476"/>
      <c r="M49" s="476"/>
      <c r="N49" s="476"/>
    </row>
    <row r="50" spans="1:14" ht="12.75" customHeight="1">
      <c r="A50" s="596" t="s">
        <v>278</v>
      </c>
      <c r="B50" s="597"/>
      <c r="C50" s="597"/>
      <c r="D50" s="607"/>
      <c r="E50" s="632"/>
      <c r="F50" s="640"/>
      <c r="G50" s="597"/>
      <c r="H50" s="637"/>
      <c r="I50" s="606"/>
      <c r="J50" s="490" t="s">
        <v>215</v>
      </c>
      <c r="K50" s="477"/>
      <c r="L50" s="476">
        <v>10000</v>
      </c>
      <c r="M50" s="476">
        <v>15000</v>
      </c>
      <c r="N50" s="477">
        <v>130000</v>
      </c>
    </row>
    <row r="51" spans="1:14" ht="12.75" customHeight="1">
      <c r="A51" s="596">
        <v>12</v>
      </c>
      <c r="B51" s="593">
        <v>852</v>
      </c>
      <c r="C51" s="593">
        <v>85220</v>
      </c>
      <c r="D51" s="598">
        <v>6050</v>
      </c>
      <c r="E51" s="632" t="s">
        <v>375</v>
      </c>
      <c r="F51" s="640" t="s">
        <v>364</v>
      </c>
      <c r="G51" s="597" t="s">
        <v>366</v>
      </c>
      <c r="H51" s="635">
        <f>SUM(J51:N51)</f>
        <v>1980000</v>
      </c>
      <c r="I51" s="606">
        <f>SUM(K51:N51)</f>
        <v>1980000</v>
      </c>
      <c r="J51" s="487" t="s">
        <v>209</v>
      </c>
      <c r="K51" s="499">
        <f>SUM(K52:K54)</f>
        <v>0</v>
      </c>
      <c r="L51" s="499">
        <f>SUM(L52:L54)</f>
        <v>0</v>
      </c>
      <c r="M51" s="499">
        <f>SUM(M52:M54)</f>
        <v>0</v>
      </c>
      <c r="N51" s="499">
        <f>SUM(N52:N54)</f>
        <v>1980000</v>
      </c>
    </row>
    <row r="52" spans="1:14" ht="12.75">
      <c r="A52" s="596" t="s">
        <v>279</v>
      </c>
      <c r="B52" s="594"/>
      <c r="C52" s="594"/>
      <c r="D52" s="599"/>
      <c r="E52" s="632"/>
      <c r="F52" s="640"/>
      <c r="G52" s="597"/>
      <c r="H52" s="636"/>
      <c r="I52" s="606"/>
      <c r="J52" s="488" t="s">
        <v>376</v>
      </c>
      <c r="K52" s="476"/>
      <c r="L52" s="517"/>
      <c r="M52" s="518"/>
      <c r="N52" s="476">
        <v>1530000</v>
      </c>
    </row>
    <row r="53" spans="1:14" ht="12.75">
      <c r="A53" s="596" t="s">
        <v>280</v>
      </c>
      <c r="B53" s="594"/>
      <c r="C53" s="594"/>
      <c r="D53" s="599"/>
      <c r="E53" s="632"/>
      <c r="F53" s="640"/>
      <c r="G53" s="597"/>
      <c r="H53" s="636"/>
      <c r="I53" s="606"/>
      <c r="J53" s="488" t="s">
        <v>211</v>
      </c>
      <c r="K53" s="476"/>
      <c r="L53" s="476"/>
      <c r="M53" s="476"/>
      <c r="N53" s="476"/>
    </row>
    <row r="54" spans="1:14" ht="27" customHeight="1">
      <c r="A54" s="596" t="s">
        <v>281</v>
      </c>
      <c r="B54" s="595"/>
      <c r="C54" s="595"/>
      <c r="D54" s="600"/>
      <c r="E54" s="632"/>
      <c r="F54" s="640"/>
      <c r="G54" s="597"/>
      <c r="H54" s="637"/>
      <c r="I54" s="606"/>
      <c r="J54" s="496" t="s">
        <v>215</v>
      </c>
      <c r="K54" s="477"/>
      <c r="L54" s="477"/>
      <c r="M54" s="477"/>
      <c r="N54" s="477">
        <v>450000</v>
      </c>
    </row>
    <row r="55" spans="1:14" ht="12.75" customHeight="1">
      <c r="A55" s="596">
        <v>13</v>
      </c>
      <c r="B55" s="593">
        <v>801</v>
      </c>
      <c r="C55" s="593">
        <v>80130</v>
      </c>
      <c r="D55" s="598">
        <v>6050</v>
      </c>
      <c r="E55" s="632" t="s">
        <v>375</v>
      </c>
      <c r="F55" s="640" t="s">
        <v>351</v>
      </c>
      <c r="G55" s="597" t="s">
        <v>316</v>
      </c>
      <c r="H55" s="635">
        <f>SUM(J55:M55)</f>
        <v>750000</v>
      </c>
      <c r="I55" s="606">
        <f>SUM(K55:N55)</f>
        <v>750000</v>
      </c>
      <c r="J55" s="487" t="s">
        <v>209</v>
      </c>
      <c r="K55" s="499">
        <f>SUM(K56:K58)</f>
        <v>30000</v>
      </c>
      <c r="L55" s="499">
        <f>SUM(L56:L58)</f>
        <v>470000</v>
      </c>
      <c r="M55" s="499">
        <f>SUM(M56:M58)</f>
        <v>250000</v>
      </c>
      <c r="N55" s="499">
        <f>SUM(N56:N58)</f>
        <v>0</v>
      </c>
    </row>
    <row r="56" spans="1:14" ht="12.75">
      <c r="A56" s="596" t="s">
        <v>279</v>
      </c>
      <c r="B56" s="594"/>
      <c r="C56" s="594"/>
      <c r="D56" s="599"/>
      <c r="E56" s="632"/>
      <c r="F56" s="640"/>
      <c r="G56" s="597"/>
      <c r="H56" s="636"/>
      <c r="I56" s="606"/>
      <c r="J56" s="488" t="s">
        <v>376</v>
      </c>
      <c r="K56" s="476"/>
      <c r="L56" s="517">
        <v>300000</v>
      </c>
      <c r="M56" s="518">
        <v>180000</v>
      </c>
      <c r="N56" s="476"/>
    </row>
    <row r="57" spans="1:14" ht="12.75">
      <c r="A57" s="596" t="s">
        <v>280</v>
      </c>
      <c r="B57" s="594"/>
      <c r="C57" s="594"/>
      <c r="D57" s="599"/>
      <c r="E57" s="632"/>
      <c r="F57" s="640"/>
      <c r="G57" s="597"/>
      <c r="H57" s="636"/>
      <c r="I57" s="606"/>
      <c r="J57" s="488" t="s">
        <v>211</v>
      </c>
      <c r="K57" s="476">
        <v>30000</v>
      </c>
      <c r="L57" s="476"/>
      <c r="M57" s="476"/>
      <c r="N57" s="476"/>
    </row>
    <row r="58" spans="1:14" ht="12.75" customHeight="1">
      <c r="A58" s="596" t="s">
        <v>281</v>
      </c>
      <c r="B58" s="595"/>
      <c r="C58" s="595"/>
      <c r="D58" s="600"/>
      <c r="E58" s="632"/>
      <c r="F58" s="640"/>
      <c r="G58" s="597"/>
      <c r="H58" s="637"/>
      <c r="I58" s="606"/>
      <c r="J58" s="490" t="s">
        <v>215</v>
      </c>
      <c r="K58" s="477"/>
      <c r="L58" s="477">
        <v>170000</v>
      </c>
      <c r="M58" s="477">
        <v>70000</v>
      </c>
      <c r="N58" s="477"/>
    </row>
    <row r="59" spans="1:14" ht="12.75" customHeight="1">
      <c r="A59" s="596">
        <v>14</v>
      </c>
      <c r="B59" s="593">
        <v>801</v>
      </c>
      <c r="C59" s="593">
        <v>80130</v>
      </c>
      <c r="D59" s="598">
        <v>6050</v>
      </c>
      <c r="E59" s="632" t="s">
        <v>375</v>
      </c>
      <c r="F59" s="633" t="s">
        <v>352</v>
      </c>
      <c r="G59" s="597" t="s">
        <v>316</v>
      </c>
      <c r="H59" s="635">
        <f>SUM(J59:N59)</f>
        <v>6600000</v>
      </c>
      <c r="I59" s="606">
        <f>SUM(K59:N59)</f>
        <v>6600000</v>
      </c>
      <c r="J59" s="491" t="s">
        <v>209</v>
      </c>
      <c r="K59" s="499">
        <f>SUM(K60:K62)</f>
        <v>600000</v>
      </c>
      <c r="L59" s="499">
        <f>SUM(L60:L62)</f>
        <v>3000000</v>
      </c>
      <c r="M59" s="499">
        <f>SUM(M60:M62)</f>
        <v>3000000</v>
      </c>
      <c r="N59" s="499">
        <f>SUM(N60:N62)</f>
        <v>0</v>
      </c>
    </row>
    <row r="60" spans="1:14" ht="12.75">
      <c r="A60" s="596" t="s">
        <v>282</v>
      </c>
      <c r="B60" s="594"/>
      <c r="C60" s="594"/>
      <c r="D60" s="599"/>
      <c r="E60" s="632"/>
      <c r="F60" s="633"/>
      <c r="G60" s="597"/>
      <c r="H60" s="636"/>
      <c r="I60" s="606"/>
      <c r="J60" s="488" t="s">
        <v>376</v>
      </c>
      <c r="K60" s="476"/>
      <c r="L60" s="517">
        <v>2500000</v>
      </c>
      <c r="M60" s="518">
        <v>2500000</v>
      </c>
      <c r="N60" s="476"/>
    </row>
    <row r="61" spans="1:14" ht="12.75">
      <c r="A61" s="596" t="s">
        <v>283</v>
      </c>
      <c r="B61" s="594"/>
      <c r="C61" s="594"/>
      <c r="D61" s="599"/>
      <c r="E61" s="632"/>
      <c r="F61" s="633"/>
      <c r="G61" s="597"/>
      <c r="H61" s="636"/>
      <c r="I61" s="606"/>
      <c r="J61" s="488" t="s">
        <v>211</v>
      </c>
      <c r="K61" s="476">
        <v>600000</v>
      </c>
      <c r="L61" s="476"/>
      <c r="M61" s="476"/>
      <c r="N61" s="476"/>
    </row>
    <row r="62" spans="1:14" ht="12.75" customHeight="1">
      <c r="A62" s="596" t="s">
        <v>284</v>
      </c>
      <c r="B62" s="594"/>
      <c r="C62" s="594"/>
      <c r="D62" s="599"/>
      <c r="E62" s="632"/>
      <c r="F62" s="633"/>
      <c r="G62" s="597"/>
      <c r="H62" s="637"/>
      <c r="I62" s="606"/>
      <c r="J62" s="496" t="s">
        <v>215</v>
      </c>
      <c r="K62" s="477"/>
      <c r="L62" s="477">
        <v>500000</v>
      </c>
      <c r="M62" s="477">
        <v>500000</v>
      </c>
      <c r="N62" s="477"/>
    </row>
    <row r="63" spans="1:14" ht="12.75" customHeight="1">
      <c r="A63" s="623">
        <v>15</v>
      </c>
      <c r="B63" s="624">
        <v>854</v>
      </c>
      <c r="C63" s="624">
        <v>85407</v>
      </c>
      <c r="D63" s="625">
        <v>6050</v>
      </c>
      <c r="E63" s="632" t="s">
        <v>375</v>
      </c>
      <c r="F63" s="638" t="s">
        <v>353</v>
      </c>
      <c r="G63" s="597" t="s">
        <v>318</v>
      </c>
      <c r="H63" s="635">
        <f>SUM(J63:N63)</f>
        <v>1000000</v>
      </c>
      <c r="I63" s="606">
        <f>SUM(K63:N63)</f>
        <v>1000000</v>
      </c>
      <c r="J63" s="487" t="s">
        <v>209</v>
      </c>
      <c r="K63" s="499">
        <f>SUM(K64:K66)</f>
        <v>0</v>
      </c>
      <c r="L63" s="499">
        <f>SUM(L64:L66)</f>
        <v>0</v>
      </c>
      <c r="M63" s="499">
        <f>SUM(M64:M66)</f>
        <v>500000</v>
      </c>
      <c r="N63" s="499">
        <f>SUM(N64:N66)</f>
        <v>500000</v>
      </c>
    </row>
    <row r="64" spans="1:14" ht="12.75">
      <c r="A64" s="623" t="s">
        <v>285</v>
      </c>
      <c r="B64" s="624"/>
      <c r="C64" s="624"/>
      <c r="D64" s="625"/>
      <c r="E64" s="632"/>
      <c r="F64" s="638"/>
      <c r="G64" s="597"/>
      <c r="H64" s="636"/>
      <c r="I64" s="606"/>
      <c r="J64" s="488" t="s">
        <v>376</v>
      </c>
      <c r="K64" s="476"/>
      <c r="L64" s="517"/>
      <c r="M64" s="476">
        <v>425000</v>
      </c>
      <c r="N64" s="476">
        <v>425000</v>
      </c>
    </row>
    <row r="65" spans="1:14" ht="12.75">
      <c r="A65" s="623" t="s">
        <v>286</v>
      </c>
      <c r="B65" s="624"/>
      <c r="C65" s="624"/>
      <c r="D65" s="625"/>
      <c r="E65" s="632"/>
      <c r="F65" s="638"/>
      <c r="G65" s="597"/>
      <c r="H65" s="636"/>
      <c r="I65" s="606"/>
      <c r="J65" s="488" t="s">
        <v>211</v>
      </c>
      <c r="K65" s="476"/>
      <c r="L65" s="476"/>
      <c r="M65" s="476"/>
      <c r="N65" s="476"/>
    </row>
    <row r="66" spans="1:14" ht="12.75" customHeight="1">
      <c r="A66" s="623" t="s">
        <v>287</v>
      </c>
      <c r="B66" s="624"/>
      <c r="C66" s="624"/>
      <c r="D66" s="625"/>
      <c r="E66" s="632"/>
      <c r="F66" s="638"/>
      <c r="G66" s="597"/>
      <c r="H66" s="637"/>
      <c r="I66" s="606"/>
      <c r="J66" s="490" t="s">
        <v>215</v>
      </c>
      <c r="K66" s="477"/>
      <c r="L66" s="477"/>
      <c r="M66" s="477">
        <v>75000</v>
      </c>
      <c r="N66" s="477">
        <v>75000</v>
      </c>
    </row>
    <row r="67" spans="1:14" ht="12.75" customHeight="1">
      <c r="A67" s="623">
        <v>16</v>
      </c>
      <c r="B67" s="624">
        <v>854</v>
      </c>
      <c r="C67" s="624">
        <v>85403</v>
      </c>
      <c r="D67" s="625">
        <v>6050</v>
      </c>
      <c r="E67" s="632" t="s">
        <v>375</v>
      </c>
      <c r="F67" s="639" t="s">
        <v>355</v>
      </c>
      <c r="G67" s="597" t="s">
        <v>318</v>
      </c>
      <c r="H67" s="635">
        <f>SUM(J67:N67)</f>
        <v>700000</v>
      </c>
      <c r="I67" s="606">
        <f>SUM(K67:N67)</f>
        <v>700000</v>
      </c>
      <c r="J67" s="487" t="s">
        <v>209</v>
      </c>
      <c r="K67" s="499">
        <f>SUM(K68:K70)</f>
        <v>0</v>
      </c>
      <c r="L67" s="499">
        <f>SUM(L68:L70)</f>
        <v>0</v>
      </c>
      <c r="M67" s="499">
        <f>SUM(M68:M70)</f>
        <v>350000</v>
      </c>
      <c r="N67" s="499">
        <f>SUM(N68:N70)</f>
        <v>350000</v>
      </c>
    </row>
    <row r="68" spans="1:14" ht="12.75">
      <c r="A68" s="623" t="s">
        <v>288</v>
      </c>
      <c r="B68" s="624"/>
      <c r="C68" s="624"/>
      <c r="D68" s="625"/>
      <c r="E68" s="632"/>
      <c r="F68" s="639"/>
      <c r="G68" s="597"/>
      <c r="H68" s="636"/>
      <c r="I68" s="606"/>
      <c r="J68" s="488" t="s">
        <v>376</v>
      </c>
      <c r="K68" s="476"/>
      <c r="L68" s="517"/>
      <c r="M68" s="518">
        <v>297500</v>
      </c>
      <c r="N68" s="476">
        <v>297500</v>
      </c>
    </row>
    <row r="69" spans="1:14" ht="12.75">
      <c r="A69" s="623" t="s">
        <v>289</v>
      </c>
      <c r="B69" s="624"/>
      <c r="C69" s="624"/>
      <c r="D69" s="625"/>
      <c r="E69" s="632"/>
      <c r="F69" s="639"/>
      <c r="G69" s="597"/>
      <c r="H69" s="636"/>
      <c r="I69" s="606"/>
      <c r="J69" s="488" t="s">
        <v>211</v>
      </c>
      <c r="K69" s="476"/>
      <c r="L69" s="476"/>
      <c r="M69" s="476"/>
      <c r="N69" s="476"/>
    </row>
    <row r="70" spans="1:14" ht="12.75" customHeight="1">
      <c r="A70" s="623" t="s">
        <v>290</v>
      </c>
      <c r="B70" s="624"/>
      <c r="C70" s="624"/>
      <c r="D70" s="625"/>
      <c r="E70" s="632"/>
      <c r="F70" s="639"/>
      <c r="G70" s="597"/>
      <c r="H70" s="637"/>
      <c r="I70" s="606"/>
      <c r="J70" s="490" t="s">
        <v>215</v>
      </c>
      <c r="K70" s="477"/>
      <c r="L70" s="477"/>
      <c r="M70" s="477">
        <v>52500</v>
      </c>
      <c r="N70" s="477">
        <v>52500</v>
      </c>
    </row>
    <row r="71" spans="1:14" ht="12.75" customHeight="1">
      <c r="A71" s="623">
        <v>17</v>
      </c>
      <c r="B71" s="624">
        <v>851</v>
      </c>
      <c r="C71" s="624">
        <v>85111</v>
      </c>
      <c r="D71" s="625">
        <v>6220</v>
      </c>
      <c r="E71" s="632" t="s">
        <v>375</v>
      </c>
      <c r="F71" s="638" t="s">
        <v>361</v>
      </c>
      <c r="G71" s="597">
        <v>2010</v>
      </c>
      <c r="H71" s="635">
        <f>SUM(J71:M71)</f>
        <v>1200000</v>
      </c>
      <c r="I71" s="606">
        <f>SUM(K71:N71)</f>
        <v>1200000</v>
      </c>
      <c r="J71" s="487" t="s">
        <v>209</v>
      </c>
      <c r="K71" s="499">
        <f>SUM(K72:K74)</f>
        <v>0</v>
      </c>
      <c r="L71" s="499">
        <f>SUM(L73:L74)</f>
        <v>0</v>
      </c>
      <c r="M71" s="499">
        <f>SUM(M72:M74)</f>
        <v>1200000</v>
      </c>
      <c r="N71" s="499">
        <f>SUM(N72:N74)</f>
        <v>0</v>
      </c>
    </row>
    <row r="72" spans="1:14" ht="12.75">
      <c r="A72" s="623" t="s">
        <v>306</v>
      </c>
      <c r="B72" s="624"/>
      <c r="C72" s="624"/>
      <c r="D72" s="625"/>
      <c r="E72" s="632"/>
      <c r="F72" s="638"/>
      <c r="G72" s="597"/>
      <c r="H72" s="636"/>
      <c r="I72" s="606"/>
      <c r="J72" s="488" t="s">
        <v>376</v>
      </c>
      <c r="K72" s="476"/>
      <c r="L72" s="517"/>
      <c r="M72" s="518">
        <v>900000</v>
      </c>
      <c r="N72" s="476"/>
    </row>
    <row r="73" spans="1:14" ht="12.75">
      <c r="A73" s="623" t="s">
        <v>307</v>
      </c>
      <c r="B73" s="624"/>
      <c r="C73" s="624"/>
      <c r="D73" s="625"/>
      <c r="E73" s="632"/>
      <c r="F73" s="638"/>
      <c r="G73" s="597"/>
      <c r="H73" s="636"/>
      <c r="I73" s="606"/>
      <c r="J73" s="488" t="s">
        <v>211</v>
      </c>
      <c r="K73" s="476"/>
      <c r="L73" s="476"/>
      <c r="M73" s="476"/>
      <c r="N73" s="476"/>
    </row>
    <row r="74" spans="1:14" ht="12.75">
      <c r="A74" s="623" t="s">
        <v>308</v>
      </c>
      <c r="B74" s="624"/>
      <c r="C74" s="624"/>
      <c r="D74" s="625"/>
      <c r="E74" s="632"/>
      <c r="F74" s="638"/>
      <c r="G74" s="597"/>
      <c r="H74" s="637"/>
      <c r="I74" s="606"/>
      <c r="J74" s="490" t="s">
        <v>215</v>
      </c>
      <c r="K74" s="477"/>
      <c r="L74" s="477"/>
      <c r="M74" s="477">
        <v>300000</v>
      </c>
      <c r="N74" s="477"/>
    </row>
    <row r="75" spans="1:14" ht="12.75" customHeight="1">
      <c r="A75" s="596">
        <v>18</v>
      </c>
      <c r="B75" s="594">
        <v>851</v>
      </c>
      <c r="C75" s="594">
        <v>85111</v>
      </c>
      <c r="D75" s="599">
        <v>6220</v>
      </c>
      <c r="E75" s="632" t="s">
        <v>375</v>
      </c>
      <c r="F75" s="632" t="s">
        <v>362</v>
      </c>
      <c r="G75" s="597">
        <v>2010</v>
      </c>
      <c r="H75" s="635">
        <f>SUM(J75:M75)</f>
        <v>936000</v>
      </c>
      <c r="I75" s="606">
        <f>SUM(K75:N75)</f>
        <v>936000</v>
      </c>
      <c r="J75" s="491" t="s">
        <v>209</v>
      </c>
      <c r="K75" s="499">
        <f>SUM(K76:K78)</f>
        <v>0</v>
      </c>
      <c r="L75" s="499">
        <f>SUM(L77:L78)</f>
        <v>0</v>
      </c>
      <c r="M75" s="499">
        <f>SUM(M76:M78)</f>
        <v>936000</v>
      </c>
      <c r="N75" s="499">
        <f>SUM(N76:N78)</f>
        <v>0</v>
      </c>
    </row>
    <row r="76" spans="1:14" ht="12.75">
      <c r="A76" s="596" t="s">
        <v>309</v>
      </c>
      <c r="B76" s="594"/>
      <c r="C76" s="594"/>
      <c r="D76" s="599"/>
      <c r="E76" s="632"/>
      <c r="F76" s="633"/>
      <c r="G76" s="597"/>
      <c r="H76" s="636"/>
      <c r="I76" s="606"/>
      <c r="J76" s="488" t="s">
        <v>376</v>
      </c>
      <c r="K76" s="476"/>
      <c r="L76" s="517"/>
      <c r="M76" s="518">
        <v>702000</v>
      </c>
      <c r="N76" s="476"/>
    </row>
    <row r="77" spans="1:14" ht="12.75">
      <c r="A77" s="596" t="s">
        <v>310</v>
      </c>
      <c r="B77" s="594"/>
      <c r="C77" s="594"/>
      <c r="D77" s="599"/>
      <c r="E77" s="632"/>
      <c r="F77" s="633"/>
      <c r="G77" s="597"/>
      <c r="H77" s="636"/>
      <c r="I77" s="606"/>
      <c r="J77" s="488" t="s">
        <v>211</v>
      </c>
      <c r="K77" s="476"/>
      <c r="L77" s="476"/>
      <c r="M77" s="476"/>
      <c r="N77" s="476"/>
    </row>
    <row r="78" spans="1:14" ht="12.75">
      <c r="A78" s="596" t="s">
        <v>311</v>
      </c>
      <c r="B78" s="594"/>
      <c r="C78" s="594"/>
      <c r="D78" s="599"/>
      <c r="E78" s="632"/>
      <c r="F78" s="634"/>
      <c r="G78" s="597"/>
      <c r="H78" s="637"/>
      <c r="I78" s="606"/>
      <c r="J78" s="496" t="s">
        <v>215</v>
      </c>
      <c r="K78" s="477"/>
      <c r="L78" s="477"/>
      <c r="M78" s="477">
        <v>234000</v>
      </c>
      <c r="N78" s="477"/>
    </row>
    <row r="79" spans="1:14" ht="12.75">
      <c r="A79" s="631" t="s">
        <v>312</v>
      </c>
      <c r="B79" s="631"/>
      <c r="C79" s="631"/>
      <c r="D79" s="631"/>
      <c r="E79" s="631"/>
      <c r="F79" s="631"/>
      <c r="G79" s="631"/>
      <c r="H79" s="522">
        <f>SUM(H6:H41,H43:H78)</f>
        <v>50516000</v>
      </c>
      <c r="I79" s="522">
        <f>SUM(I6:I41,I43:I78)</f>
        <v>50516000</v>
      </c>
      <c r="J79" s="507" t="s">
        <v>209</v>
      </c>
      <c r="K79" s="523">
        <f aca="true" t="shared" si="0" ref="K79:N80">SUM(K6,K10,K14,K18,K22,K26,K30,K34,K38,K43,K47,K51,K55,K59,K63,K67,K71,K75)</f>
        <v>1675000</v>
      </c>
      <c r="L79" s="523">
        <f t="shared" si="0"/>
        <v>8315000</v>
      </c>
      <c r="M79" s="523">
        <f t="shared" si="0"/>
        <v>17704333</v>
      </c>
      <c r="N79" s="520">
        <f t="shared" si="0"/>
        <v>22821667</v>
      </c>
    </row>
    <row r="80" spans="1:14" ht="12.75">
      <c r="A80" s="504"/>
      <c r="B80" s="504"/>
      <c r="C80" s="504"/>
      <c r="D80" s="483"/>
      <c r="E80" s="484"/>
      <c r="F80" s="481"/>
      <c r="G80" s="481"/>
      <c r="H80" s="467"/>
      <c r="I80" s="481"/>
      <c r="J80" s="488" t="s">
        <v>376</v>
      </c>
      <c r="K80" s="520">
        <f t="shared" si="0"/>
        <v>0</v>
      </c>
      <c r="L80" s="520">
        <f t="shared" si="0"/>
        <v>5507500</v>
      </c>
      <c r="M80" s="520">
        <f t="shared" si="0"/>
        <v>11545333</v>
      </c>
      <c r="N80" s="520">
        <f t="shared" si="0"/>
        <v>13764167</v>
      </c>
    </row>
    <row r="81" spans="1:14" ht="12.75">
      <c r="A81" s="504"/>
      <c r="B81" s="504"/>
      <c r="C81" s="504"/>
      <c r="D81" s="483"/>
      <c r="E81" s="484"/>
      <c r="F81" s="481"/>
      <c r="G81" s="481"/>
      <c r="H81" s="467"/>
      <c r="I81" s="481"/>
      <c r="J81" s="488" t="s">
        <v>211</v>
      </c>
      <c r="K81" s="520">
        <f aca="true" t="shared" si="1" ref="K81:N82">SUM(K8,K12,K16,K20,K24,K28,K32,K36,K40,K45,K49,K53,K57,K61,K65,K69,K73,K77)</f>
        <v>1675000</v>
      </c>
      <c r="L81" s="520">
        <f t="shared" si="1"/>
        <v>0</v>
      </c>
      <c r="M81" s="520">
        <f t="shared" si="1"/>
        <v>0</v>
      </c>
      <c r="N81" s="520">
        <f t="shared" si="1"/>
        <v>0</v>
      </c>
    </row>
    <row r="82" spans="1:14" ht="12.75">
      <c r="A82" s="504"/>
      <c r="B82" s="504"/>
      <c r="C82" s="504"/>
      <c r="D82" s="483"/>
      <c r="E82" s="484"/>
      <c r="F82" s="481"/>
      <c r="G82" s="481"/>
      <c r="H82" s="467"/>
      <c r="I82" s="481"/>
      <c r="J82" s="490" t="s">
        <v>215</v>
      </c>
      <c r="K82" s="520">
        <f t="shared" si="1"/>
        <v>0</v>
      </c>
      <c r="L82" s="520">
        <f t="shared" si="1"/>
        <v>2807500</v>
      </c>
      <c r="M82" s="520">
        <f t="shared" si="1"/>
        <v>6159000</v>
      </c>
      <c r="N82" s="520">
        <f t="shared" si="1"/>
        <v>9057500</v>
      </c>
    </row>
  </sheetData>
  <mergeCells count="176">
    <mergeCell ref="A1:N1"/>
    <mergeCell ref="A2:I2"/>
    <mergeCell ref="E3:E4"/>
    <mergeCell ref="F3:F4"/>
    <mergeCell ref="G3:G4"/>
    <mergeCell ref="A3:A4"/>
    <mergeCell ref="B3:B4"/>
    <mergeCell ref="C3:C4"/>
    <mergeCell ref="D3:D4"/>
    <mergeCell ref="H3:H4"/>
    <mergeCell ref="I3:I4"/>
    <mergeCell ref="J3:J4"/>
    <mergeCell ref="K3:N3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F18:F21"/>
    <mergeCell ref="G18:G21"/>
    <mergeCell ref="H18:H21"/>
    <mergeCell ref="A18:A21"/>
    <mergeCell ref="B18:B21"/>
    <mergeCell ref="C18:C21"/>
    <mergeCell ref="D18:D21"/>
    <mergeCell ref="A22:A25"/>
    <mergeCell ref="B22:B25"/>
    <mergeCell ref="C22:C25"/>
    <mergeCell ref="D22:D25"/>
    <mergeCell ref="B26:B29"/>
    <mergeCell ref="C26:C29"/>
    <mergeCell ref="D26:D29"/>
    <mergeCell ref="I18:I21"/>
    <mergeCell ref="E22:E25"/>
    <mergeCell ref="F22:F25"/>
    <mergeCell ref="G22:G25"/>
    <mergeCell ref="H22:H25"/>
    <mergeCell ref="I22:I25"/>
    <mergeCell ref="E18:E21"/>
    <mergeCell ref="I26:I29"/>
    <mergeCell ref="A30:A33"/>
    <mergeCell ref="B30:B33"/>
    <mergeCell ref="C30:C33"/>
    <mergeCell ref="D30:D33"/>
    <mergeCell ref="E26:E29"/>
    <mergeCell ref="F26:F29"/>
    <mergeCell ref="G26:G29"/>
    <mergeCell ref="H26:H29"/>
    <mergeCell ref="A26:A29"/>
    <mergeCell ref="I34:I37"/>
    <mergeCell ref="I30:I33"/>
    <mergeCell ref="E30:E33"/>
    <mergeCell ref="F30:F33"/>
    <mergeCell ref="G30:G33"/>
    <mergeCell ref="H30:H33"/>
    <mergeCell ref="E34:E37"/>
    <mergeCell ref="F34:F37"/>
    <mergeCell ref="G34:G37"/>
    <mergeCell ref="H34:H37"/>
    <mergeCell ref="A34:A37"/>
    <mergeCell ref="B34:B37"/>
    <mergeCell ref="C34:C37"/>
    <mergeCell ref="D34:D37"/>
    <mergeCell ref="I38:I41"/>
    <mergeCell ref="A38:A41"/>
    <mergeCell ref="B38:B41"/>
    <mergeCell ref="C38:C41"/>
    <mergeCell ref="D38:D41"/>
    <mergeCell ref="E38:E41"/>
    <mergeCell ref="F38:F41"/>
    <mergeCell ref="G38:G41"/>
    <mergeCell ref="H38:H41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A63:A66"/>
    <mergeCell ref="B63:B66"/>
    <mergeCell ref="C63:C66"/>
    <mergeCell ref="D63:D66"/>
    <mergeCell ref="E63:E66"/>
    <mergeCell ref="F63:F66"/>
    <mergeCell ref="G63:G66"/>
    <mergeCell ref="H63:H66"/>
    <mergeCell ref="I63:I66"/>
    <mergeCell ref="A67:A70"/>
    <mergeCell ref="B67:B70"/>
    <mergeCell ref="C67:C70"/>
    <mergeCell ref="D67:D70"/>
    <mergeCell ref="I67:I70"/>
    <mergeCell ref="E67:E70"/>
    <mergeCell ref="F67:F70"/>
    <mergeCell ref="G67:G70"/>
    <mergeCell ref="H67:H70"/>
    <mergeCell ref="A71:A74"/>
    <mergeCell ref="B71:B74"/>
    <mergeCell ref="C71:C74"/>
    <mergeCell ref="D71:D74"/>
    <mergeCell ref="I75:I78"/>
    <mergeCell ref="E71:E74"/>
    <mergeCell ref="F71:F74"/>
    <mergeCell ref="G71:G74"/>
    <mergeCell ref="H71:H74"/>
    <mergeCell ref="A79:G79"/>
    <mergeCell ref="I71:I74"/>
    <mergeCell ref="A75:A78"/>
    <mergeCell ref="B75:B78"/>
    <mergeCell ref="C75:C78"/>
    <mergeCell ref="D75:D78"/>
    <mergeCell ref="E75:E78"/>
    <mergeCell ref="F75:F78"/>
    <mergeCell ref="G75:G78"/>
    <mergeCell ref="H75:H78"/>
  </mergeCells>
  <printOptions horizontalCentered="1"/>
  <pageMargins left="0.48" right="0.5118110236220472" top="0.93" bottom="0.71" header="0.26" footer="0.5118110236220472"/>
  <pageSetup horizontalDpi="600" verticalDpi="600" orientation="landscape" paperSize="9" scale="85" r:id="rId1"/>
  <headerFooter alignWithMargins="0">
    <oddHeader xml:space="preserve">&amp;RZałącznik nr &amp;A
do uchwały Nr IX/75/2007
Rady Powiatu w Choszcznie 
z dnia 28 grudnia 2007 r.  </oddHeader>
    <oddFooter>&amp;CStrona&amp;P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="90" zoomScaleNormal="85" zoomScaleSheetLayoutView="90" workbookViewId="0" topLeftCell="C1">
      <selection activeCell="D71" sqref="D71"/>
    </sheetView>
  </sheetViews>
  <sheetFormatPr defaultColWidth="9.00390625" defaultRowHeight="12.75"/>
  <cols>
    <col min="1" max="1" width="6.375" style="1" customWidth="1"/>
    <col min="2" max="2" width="8.75390625" style="1" customWidth="1"/>
    <col min="3" max="3" width="40.875" style="1" customWidth="1"/>
    <col min="4" max="5" width="11.625" style="1" customWidth="1"/>
    <col min="6" max="6" width="12.875" style="1" customWidth="1"/>
    <col min="7" max="7" width="13.25390625" style="1" customWidth="1"/>
    <col min="8" max="10" width="10.75390625" style="1" customWidth="1"/>
    <col min="11" max="11" width="11.75390625" style="1" customWidth="1"/>
  </cols>
  <sheetData>
    <row r="1" spans="1:11" ht="18">
      <c r="A1" s="537" t="s">
        <v>149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6" ht="18">
      <c r="A2" s="3"/>
      <c r="B2" s="3"/>
      <c r="C2" s="3"/>
      <c r="D2" s="3"/>
      <c r="E2" s="3"/>
      <c r="F2" s="3"/>
    </row>
    <row r="3" spans="1:11" ht="12.75">
      <c r="A3" s="24"/>
      <c r="B3" s="24"/>
      <c r="C3" s="24"/>
      <c r="D3" s="24"/>
      <c r="E3" s="24"/>
      <c r="G3" s="12"/>
      <c r="H3" s="12"/>
      <c r="I3" s="12"/>
      <c r="J3" s="12"/>
      <c r="K3" s="62" t="s">
        <v>24</v>
      </c>
    </row>
    <row r="4" spans="1:11" s="26" customFormat="1" ht="18.75" customHeight="1">
      <c r="A4" s="538" t="s">
        <v>1</v>
      </c>
      <c r="B4" s="538" t="s">
        <v>19</v>
      </c>
      <c r="C4" s="538" t="s">
        <v>12</v>
      </c>
      <c r="D4" s="538" t="s">
        <v>136</v>
      </c>
      <c r="E4" s="538" t="s">
        <v>29</v>
      </c>
      <c r="F4" s="538"/>
      <c r="G4" s="538"/>
      <c r="H4" s="539"/>
      <c r="I4" s="539"/>
      <c r="J4" s="539"/>
      <c r="K4" s="538"/>
    </row>
    <row r="5" spans="1:11" s="26" customFormat="1" ht="20.25" customHeight="1">
      <c r="A5" s="538"/>
      <c r="B5" s="538"/>
      <c r="C5" s="538"/>
      <c r="D5" s="538"/>
      <c r="E5" s="538" t="s">
        <v>16</v>
      </c>
      <c r="F5" s="82" t="s">
        <v>4</v>
      </c>
      <c r="G5" s="83"/>
      <c r="H5" s="83"/>
      <c r="I5" s="83"/>
      <c r="J5" s="84"/>
      <c r="K5" s="540" t="s">
        <v>18</v>
      </c>
    </row>
    <row r="6" spans="1:11" s="26" customFormat="1" ht="65.25" customHeight="1">
      <c r="A6" s="538"/>
      <c r="B6" s="538"/>
      <c r="C6" s="538"/>
      <c r="D6" s="538"/>
      <c r="E6" s="538"/>
      <c r="F6" s="85" t="s">
        <v>33</v>
      </c>
      <c r="G6" s="85" t="s">
        <v>45</v>
      </c>
      <c r="H6" s="85" t="s">
        <v>30</v>
      </c>
      <c r="I6" s="85" t="s">
        <v>43</v>
      </c>
      <c r="J6" s="85" t="s">
        <v>32</v>
      </c>
      <c r="K6" s="540"/>
    </row>
    <row r="7" spans="1:11" s="26" customFormat="1" ht="12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</row>
    <row r="8" spans="1:11" s="87" customFormat="1" ht="19.5" customHeight="1">
      <c r="A8" s="429" t="s">
        <v>74</v>
      </c>
      <c r="B8" s="430"/>
      <c r="C8" s="431" t="s">
        <v>75</v>
      </c>
      <c r="D8" s="432">
        <f>SUM(D9:D9)</f>
        <v>88000</v>
      </c>
      <c r="E8" s="432">
        <f>SUM(E9:E9)</f>
        <v>88000</v>
      </c>
      <c r="F8" s="431">
        <v>0</v>
      </c>
      <c r="G8" s="431">
        <v>0</v>
      </c>
      <c r="H8" s="431">
        <v>0</v>
      </c>
      <c r="I8" s="431">
        <v>0</v>
      </c>
      <c r="J8" s="431">
        <v>0</v>
      </c>
      <c r="K8" s="431">
        <v>0</v>
      </c>
    </row>
    <row r="9" spans="1:11" s="26" customFormat="1" ht="28.5">
      <c r="A9" s="93"/>
      <c r="B9" s="94" t="s">
        <v>89</v>
      </c>
      <c r="C9" s="93" t="s">
        <v>103</v>
      </c>
      <c r="D9" s="95">
        <v>88000</v>
      </c>
      <c r="E9" s="95">
        <v>88000</v>
      </c>
      <c r="F9" s="95"/>
      <c r="G9" s="95"/>
      <c r="H9" s="95"/>
      <c r="I9" s="95"/>
      <c r="J9" s="95"/>
      <c r="K9" s="95"/>
    </row>
    <row r="10" spans="1:11" s="26" customFormat="1" ht="15">
      <c r="A10" s="104"/>
      <c r="B10" s="105"/>
      <c r="C10" s="88"/>
      <c r="D10" s="106"/>
      <c r="E10" s="106"/>
      <c r="F10" s="106"/>
      <c r="G10" s="106"/>
      <c r="H10" s="106"/>
      <c r="I10" s="106"/>
      <c r="J10" s="106"/>
      <c r="K10" s="106"/>
    </row>
    <row r="11" spans="1:11" s="109" customFormat="1" ht="17.25" customHeight="1">
      <c r="A11" s="433" t="s">
        <v>96</v>
      </c>
      <c r="B11" s="434"/>
      <c r="C11" s="435" t="s">
        <v>104</v>
      </c>
      <c r="D11" s="432">
        <f>SUM(D12:D13)</f>
        <v>144167</v>
      </c>
      <c r="E11" s="432">
        <f aca="true" t="shared" si="0" ref="E11:J11">SUM(E12:E13)</f>
        <v>144167</v>
      </c>
      <c r="F11" s="432">
        <f t="shared" si="0"/>
        <v>2700</v>
      </c>
      <c r="G11" s="432">
        <f t="shared" si="0"/>
        <v>0</v>
      </c>
      <c r="H11" s="432">
        <f t="shared" si="0"/>
        <v>0</v>
      </c>
      <c r="I11" s="432">
        <f t="shared" si="0"/>
        <v>0</v>
      </c>
      <c r="J11" s="432">
        <f t="shared" si="0"/>
        <v>0</v>
      </c>
      <c r="K11" s="432">
        <f>SUM(K12:K12)</f>
        <v>0</v>
      </c>
    </row>
    <row r="12" spans="1:11" s="26" customFormat="1" ht="19.5" customHeight="1">
      <c r="A12" s="107"/>
      <c r="B12" s="108" t="s">
        <v>97</v>
      </c>
      <c r="C12" s="103" t="s">
        <v>105</v>
      </c>
      <c r="D12" s="95">
        <v>133600</v>
      </c>
      <c r="E12" s="95">
        <v>133600</v>
      </c>
      <c r="F12" s="95">
        <v>2700</v>
      </c>
      <c r="G12" s="95"/>
      <c r="H12" s="95"/>
      <c r="I12" s="95"/>
      <c r="J12" s="95"/>
      <c r="K12" s="95"/>
    </row>
    <row r="13" spans="1:11" s="26" customFormat="1" ht="17.25" customHeight="1">
      <c r="A13" s="98"/>
      <c r="B13" s="99" t="s">
        <v>138</v>
      </c>
      <c r="C13" s="100" t="s">
        <v>137</v>
      </c>
      <c r="D13" s="97">
        <v>10567</v>
      </c>
      <c r="E13" s="97">
        <v>10567</v>
      </c>
      <c r="F13" s="97"/>
      <c r="G13" s="97"/>
      <c r="H13" s="97"/>
      <c r="I13" s="97"/>
      <c r="J13" s="97"/>
      <c r="K13" s="97"/>
    </row>
    <row r="14" spans="1:11" s="26" customFormat="1" ht="14.25">
      <c r="A14" s="104"/>
      <c r="B14" s="105"/>
      <c r="C14" s="102"/>
      <c r="D14" s="106"/>
      <c r="E14" s="106"/>
      <c r="F14" s="106"/>
      <c r="G14" s="106"/>
      <c r="H14" s="106"/>
      <c r="I14" s="106"/>
      <c r="J14" s="106"/>
      <c r="K14" s="106"/>
    </row>
    <row r="15" spans="1:11" s="437" customFormat="1" ht="18" customHeight="1">
      <c r="A15" s="436">
        <v>600</v>
      </c>
      <c r="B15" s="434"/>
      <c r="C15" s="431" t="s">
        <v>76</v>
      </c>
      <c r="D15" s="432">
        <f>SUM(D16:D16)</f>
        <v>3600000</v>
      </c>
      <c r="E15" s="432">
        <f>SUM(E16:E16)</f>
        <v>2500000</v>
      </c>
      <c r="F15" s="432">
        <v>620044</v>
      </c>
      <c r="G15" s="432">
        <v>104408</v>
      </c>
      <c r="H15" s="432">
        <v>0</v>
      </c>
      <c r="I15" s="432">
        <v>0</v>
      </c>
      <c r="J15" s="432">
        <v>0</v>
      </c>
      <c r="K15" s="432">
        <f>SUM(K16:K16)</f>
        <v>1100000</v>
      </c>
    </row>
    <row r="16" spans="1:11" s="26" customFormat="1" ht="17.25" customHeight="1">
      <c r="A16" s="107"/>
      <c r="B16" s="110">
        <v>60014</v>
      </c>
      <c r="C16" s="93" t="s">
        <v>106</v>
      </c>
      <c r="D16" s="95">
        <f>SUM(E16,K16)</f>
        <v>3600000</v>
      </c>
      <c r="E16" s="95">
        <v>2500000</v>
      </c>
      <c r="F16" s="95">
        <v>620044</v>
      </c>
      <c r="G16" s="95">
        <v>104408</v>
      </c>
      <c r="H16" s="95"/>
      <c r="I16" s="95"/>
      <c r="J16" s="95"/>
      <c r="K16" s="95">
        <v>1100000</v>
      </c>
    </row>
    <row r="17" spans="1:11" s="26" customFormat="1" ht="15">
      <c r="A17" s="111"/>
      <c r="B17" s="112"/>
      <c r="C17" s="104"/>
      <c r="D17" s="106"/>
      <c r="E17" s="106"/>
      <c r="F17" s="106"/>
      <c r="G17" s="106"/>
      <c r="H17" s="106"/>
      <c r="I17" s="106"/>
      <c r="J17" s="106"/>
      <c r="K17" s="106"/>
    </row>
    <row r="18" spans="1:11" s="437" customFormat="1" ht="19.5" customHeight="1">
      <c r="A18" s="436">
        <v>700</v>
      </c>
      <c r="B18" s="434"/>
      <c r="C18" s="431" t="s">
        <v>46</v>
      </c>
      <c r="D18" s="432">
        <f>SUM(D19:D19)</f>
        <v>859374</v>
      </c>
      <c r="E18" s="432">
        <f>SUM(E19:E19)</f>
        <v>859374</v>
      </c>
      <c r="F18" s="432">
        <v>17186</v>
      </c>
      <c r="G18" s="432">
        <v>0</v>
      </c>
      <c r="H18" s="432">
        <v>0</v>
      </c>
      <c r="I18" s="432">
        <v>0</v>
      </c>
      <c r="J18" s="432">
        <v>0</v>
      </c>
      <c r="K18" s="432">
        <f>SUM(K19:K19)</f>
        <v>0</v>
      </c>
    </row>
    <row r="19" spans="1:11" s="26" customFormat="1" ht="15">
      <c r="A19" s="107"/>
      <c r="B19" s="110">
        <v>70005</v>
      </c>
      <c r="C19" s="93" t="s">
        <v>48</v>
      </c>
      <c r="D19" s="95">
        <v>859374</v>
      </c>
      <c r="E19" s="95">
        <v>859374</v>
      </c>
      <c r="F19" s="95">
        <v>17186</v>
      </c>
      <c r="G19" s="95"/>
      <c r="H19" s="95"/>
      <c r="I19" s="95"/>
      <c r="J19" s="95"/>
      <c r="K19" s="95"/>
    </row>
    <row r="20" spans="1:11" s="26" customFormat="1" ht="15">
      <c r="A20" s="111"/>
      <c r="B20" s="112"/>
      <c r="C20" s="104"/>
      <c r="D20" s="106"/>
      <c r="E20" s="106"/>
      <c r="F20" s="106"/>
      <c r="G20" s="106"/>
      <c r="H20" s="106"/>
      <c r="I20" s="106"/>
      <c r="J20" s="106"/>
      <c r="K20" s="106"/>
    </row>
    <row r="21" spans="1:11" s="437" customFormat="1" ht="21.75" customHeight="1">
      <c r="A21" s="436">
        <v>710</v>
      </c>
      <c r="B21" s="434"/>
      <c r="C21" s="431" t="s">
        <v>77</v>
      </c>
      <c r="D21" s="432">
        <f>SUM(D22:D24)</f>
        <v>359600</v>
      </c>
      <c r="E21" s="432">
        <f>SUM(E22:E24)</f>
        <v>319600</v>
      </c>
      <c r="F21" s="432">
        <f>SUM(F22:F24)</f>
        <v>180592</v>
      </c>
      <c r="G21" s="432">
        <f>SUM(G22:G24)</f>
        <v>37040</v>
      </c>
      <c r="H21" s="432">
        <v>0</v>
      </c>
      <c r="I21" s="432">
        <v>0</v>
      </c>
      <c r="J21" s="432">
        <v>0</v>
      </c>
      <c r="K21" s="432">
        <f>SUM(K23:K24)</f>
        <v>40000</v>
      </c>
    </row>
    <row r="22" spans="1:11" s="26" customFormat="1" ht="27.75" customHeight="1">
      <c r="A22" s="107"/>
      <c r="B22" s="110">
        <v>71013</v>
      </c>
      <c r="C22" s="102" t="s">
        <v>197</v>
      </c>
      <c r="D22" s="113">
        <v>56000</v>
      </c>
      <c r="E22" s="113">
        <v>56000</v>
      </c>
      <c r="F22" s="95"/>
      <c r="G22" s="95"/>
      <c r="H22" s="95"/>
      <c r="I22" s="95"/>
      <c r="J22" s="95"/>
      <c r="K22" s="95"/>
    </row>
    <row r="23" spans="1:11" s="26" customFormat="1" ht="18" customHeight="1">
      <c r="A23" s="98"/>
      <c r="B23" s="101">
        <v>71014</v>
      </c>
      <c r="C23" s="96" t="s">
        <v>78</v>
      </c>
      <c r="D23" s="97">
        <v>15000</v>
      </c>
      <c r="E23" s="97">
        <v>15000</v>
      </c>
      <c r="F23" s="97"/>
      <c r="G23" s="97"/>
      <c r="H23" s="97"/>
      <c r="I23" s="97"/>
      <c r="J23" s="97"/>
      <c r="K23" s="97"/>
    </row>
    <row r="24" spans="1:11" s="26" customFormat="1" ht="15">
      <c r="A24" s="98"/>
      <c r="B24" s="101">
        <v>71015</v>
      </c>
      <c r="C24" s="96" t="s">
        <v>107</v>
      </c>
      <c r="D24" s="95">
        <f>SUM(E24,K24)</f>
        <v>288600</v>
      </c>
      <c r="E24" s="97">
        <v>248600</v>
      </c>
      <c r="F24" s="97">
        <v>180592</v>
      </c>
      <c r="G24" s="97">
        <v>37040</v>
      </c>
      <c r="H24" s="97"/>
      <c r="I24" s="97"/>
      <c r="J24" s="97"/>
      <c r="K24" s="97">
        <v>40000</v>
      </c>
    </row>
    <row r="25" spans="1:11" s="26" customFormat="1" ht="21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s="26" customFormat="1" ht="13.5" customHeight="1">
      <c r="A26" s="79">
        <v>1</v>
      </c>
      <c r="B26" s="79">
        <v>2</v>
      </c>
      <c r="C26" s="79">
        <v>3</v>
      </c>
      <c r="D26" s="79">
        <v>4</v>
      </c>
      <c r="E26" s="79">
        <v>5</v>
      </c>
      <c r="F26" s="79">
        <v>6</v>
      </c>
      <c r="G26" s="79">
        <v>7</v>
      </c>
      <c r="H26" s="79">
        <v>8</v>
      </c>
      <c r="I26" s="79">
        <v>9</v>
      </c>
      <c r="J26" s="79">
        <v>10</v>
      </c>
      <c r="K26" s="79">
        <v>11</v>
      </c>
    </row>
    <row r="27" spans="1:11" s="438" customFormat="1" ht="19.5" customHeight="1">
      <c r="A27" s="436">
        <v>750</v>
      </c>
      <c r="B27" s="434"/>
      <c r="C27" s="431" t="s">
        <v>55</v>
      </c>
      <c r="D27" s="432">
        <f>SUM(D28:D32)</f>
        <v>5625638</v>
      </c>
      <c r="E27" s="432">
        <f>SUM(E28:E32)</f>
        <v>5440513</v>
      </c>
      <c r="F27" s="432">
        <f>SUM(F28:F32)</f>
        <v>3259717</v>
      </c>
      <c r="G27" s="432">
        <f>SUM(G28:G32)</f>
        <v>601982</v>
      </c>
      <c r="H27" s="432">
        <f>SUM(H28:H30)</f>
        <v>0</v>
      </c>
      <c r="I27" s="432">
        <f>SUM(I28:I30)</f>
        <v>0</v>
      </c>
      <c r="J27" s="432">
        <f>SUM(J28:J30)</f>
        <v>0</v>
      </c>
      <c r="K27" s="432">
        <f>SUM(K28:K32)</f>
        <v>185125</v>
      </c>
    </row>
    <row r="28" spans="1:11" s="26" customFormat="1" ht="17.25" customHeight="1">
      <c r="A28" s="107"/>
      <c r="B28" s="110">
        <v>75011</v>
      </c>
      <c r="C28" s="93" t="s">
        <v>56</v>
      </c>
      <c r="D28" s="95">
        <v>178110</v>
      </c>
      <c r="E28" s="95">
        <v>178110</v>
      </c>
      <c r="F28" s="95">
        <v>84065</v>
      </c>
      <c r="G28" s="95">
        <v>16435</v>
      </c>
      <c r="H28" s="95"/>
      <c r="I28" s="95"/>
      <c r="J28" s="95"/>
      <c r="K28" s="95"/>
    </row>
    <row r="29" spans="1:11" s="26" customFormat="1" ht="18.75" customHeight="1">
      <c r="A29" s="98"/>
      <c r="B29" s="101">
        <v>75019</v>
      </c>
      <c r="C29" s="96" t="s">
        <v>90</v>
      </c>
      <c r="D29" s="97">
        <v>201020</v>
      </c>
      <c r="E29" s="97">
        <v>201020</v>
      </c>
      <c r="F29" s="97"/>
      <c r="G29" s="97"/>
      <c r="H29" s="97"/>
      <c r="I29" s="97"/>
      <c r="J29" s="97"/>
      <c r="K29" s="97"/>
    </row>
    <row r="30" spans="1:11" s="26" customFormat="1" ht="19.5" customHeight="1">
      <c r="A30" s="98"/>
      <c r="B30" s="101">
        <v>75020</v>
      </c>
      <c r="C30" s="96" t="s">
        <v>91</v>
      </c>
      <c r="D30" s="95">
        <f>SUM(E30,K30)</f>
        <v>5143508</v>
      </c>
      <c r="E30" s="97">
        <v>4958383</v>
      </c>
      <c r="F30" s="97">
        <v>3166652</v>
      </c>
      <c r="G30" s="97">
        <v>584792</v>
      </c>
      <c r="H30" s="97"/>
      <c r="I30" s="97"/>
      <c r="J30" s="97"/>
      <c r="K30" s="97">
        <v>185125</v>
      </c>
    </row>
    <row r="31" spans="1:11" s="26" customFormat="1" ht="17.25" customHeight="1">
      <c r="A31" s="48"/>
      <c r="B31" s="101">
        <v>75045</v>
      </c>
      <c r="C31" s="96" t="s">
        <v>92</v>
      </c>
      <c r="D31" s="97">
        <v>18000</v>
      </c>
      <c r="E31" s="97">
        <v>18000</v>
      </c>
      <c r="F31" s="97">
        <v>9000</v>
      </c>
      <c r="G31" s="97">
        <v>755</v>
      </c>
      <c r="H31" s="43"/>
      <c r="I31" s="43"/>
      <c r="J31" s="43"/>
      <c r="K31" s="43"/>
    </row>
    <row r="32" spans="1:11" s="26" customFormat="1" ht="28.5">
      <c r="A32" s="48"/>
      <c r="B32" s="101">
        <v>75075</v>
      </c>
      <c r="C32" s="96" t="s">
        <v>88</v>
      </c>
      <c r="D32" s="97">
        <v>85000</v>
      </c>
      <c r="E32" s="97">
        <v>85000</v>
      </c>
      <c r="F32" s="43"/>
      <c r="G32" s="43"/>
      <c r="H32" s="43"/>
      <c r="I32" s="43"/>
      <c r="J32" s="43"/>
      <c r="K32" s="43"/>
    </row>
    <row r="33" spans="1:11" s="26" customFormat="1" ht="12.75">
      <c r="A33" s="114"/>
      <c r="B33" s="115"/>
      <c r="C33" s="116"/>
      <c r="D33" s="117"/>
      <c r="E33" s="117"/>
      <c r="F33" s="117"/>
      <c r="G33" s="117"/>
      <c r="H33" s="117"/>
      <c r="I33" s="117"/>
      <c r="J33" s="117"/>
      <c r="K33" s="117"/>
    </row>
    <row r="34" spans="1:11" s="439" customFormat="1" ht="30">
      <c r="A34" s="436">
        <v>754</v>
      </c>
      <c r="B34" s="434"/>
      <c r="C34" s="431" t="s">
        <v>60</v>
      </c>
      <c r="D34" s="432">
        <f>SUM(D35:D36)</f>
        <v>2416400</v>
      </c>
      <c r="E34" s="432">
        <f>SUM(E35:E36)</f>
        <v>2416400</v>
      </c>
      <c r="F34" s="432">
        <f aca="true" t="shared" si="1" ref="F34:K34">SUM(F35:F37)</f>
        <v>1810718</v>
      </c>
      <c r="G34" s="432">
        <f t="shared" si="1"/>
        <v>3500</v>
      </c>
      <c r="H34" s="432">
        <f>SUM(H35:H37)</f>
        <v>0</v>
      </c>
      <c r="I34" s="432">
        <f>SUM(I35:I37)</f>
        <v>0</v>
      </c>
      <c r="J34" s="432">
        <f>SUM(J35:J37)</f>
        <v>0</v>
      </c>
      <c r="K34" s="432">
        <f t="shared" si="1"/>
        <v>0</v>
      </c>
    </row>
    <row r="35" spans="1:11" s="66" customFormat="1" ht="28.5">
      <c r="A35" s="107"/>
      <c r="B35" s="110">
        <v>75411</v>
      </c>
      <c r="C35" s="118" t="s">
        <v>116</v>
      </c>
      <c r="D35" s="95">
        <v>2412400</v>
      </c>
      <c r="E35" s="95">
        <v>2412400</v>
      </c>
      <c r="F35" s="95">
        <v>1810718</v>
      </c>
      <c r="G35" s="95">
        <v>3500</v>
      </c>
      <c r="H35" s="95"/>
      <c r="I35" s="95"/>
      <c r="J35" s="95"/>
      <c r="K35" s="95"/>
    </row>
    <row r="36" spans="1:11" s="66" customFormat="1" ht="15">
      <c r="A36" s="98"/>
      <c r="B36" s="101">
        <v>75495</v>
      </c>
      <c r="C36" s="96" t="s">
        <v>58</v>
      </c>
      <c r="D36" s="97">
        <v>4000</v>
      </c>
      <c r="E36" s="97">
        <v>4000</v>
      </c>
      <c r="F36" s="97"/>
      <c r="G36" s="97"/>
      <c r="H36" s="97"/>
      <c r="I36" s="97"/>
      <c r="J36" s="97"/>
      <c r="K36" s="97"/>
    </row>
    <row r="37" spans="1:11" s="26" customFormat="1" ht="12.75">
      <c r="A37" s="114"/>
      <c r="B37" s="115"/>
      <c r="C37" s="116"/>
      <c r="D37" s="117"/>
      <c r="E37" s="117"/>
      <c r="F37" s="117"/>
      <c r="G37" s="117"/>
      <c r="H37" s="117"/>
      <c r="I37" s="117"/>
      <c r="J37" s="117"/>
      <c r="K37" s="117"/>
    </row>
    <row r="38" spans="1:11" s="440" customFormat="1" ht="22.5" customHeight="1">
      <c r="A38" s="436">
        <v>757</v>
      </c>
      <c r="B38" s="434"/>
      <c r="C38" s="431" t="s">
        <v>80</v>
      </c>
      <c r="D38" s="432">
        <f>SUM(D39:D39)</f>
        <v>90000</v>
      </c>
      <c r="E38" s="432">
        <f>SUM(E39:E39)</f>
        <v>90000</v>
      </c>
      <c r="F38" s="432">
        <v>0</v>
      </c>
      <c r="G38" s="432">
        <v>0</v>
      </c>
      <c r="H38" s="432">
        <v>0</v>
      </c>
      <c r="I38" s="432">
        <v>90000</v>
      </c>
      <c r="J38" s="432">
        <v>0</v>
      </c>
      <c r="K38" s="432">
        <f>SUM(K39:K39)</f>
        <v>0</v>
      </c>
    </row>
    <row r="39" spans="1:11" s="66" customFormat="1" ht="42.75">
      <c r="A39" s="107"/>
      <c r="B39" s="110">
        <v>75702</v>
      </c>
      <c r="C39" s="93" t="s">
        <v>81</v>
      </c>
      <c r="D39" s="95">
        <v>90000</v>
      </c>
      <c r="E39" s="95">
        <v>90000</v>
      </c>
      <c r="F39" s="95"/>
      <c r="G39" s="95"/>
      <c r="H39" s="95"/>
      <c r="I39" s="95">
        <v>90000</v>
      </c>
      <c r="J39" s="95"/>
      <c r="K39" s="95"/>
    </row>
    <row r="40" spans="1:11" s="26" customFormat="1" ht="12.75">
      <c r="A40" s="114"/>
      <c r="B40" s="115"/>
      <c r="C40" s="116"/>
      <c r="D40" s="117"/>
      <c r="E40" s="117"/>
      <c r="F40" s="117"/>
      <c r="G40" s="117"/>
      <c r="H40" s="117"/>
      <c r="I40" s="117"/>
      <c r="J40" s="117"/>
      <c r="K40" s="117"/>
    </row>
    <row r="41" spans="1:11" s="441" customFormat="1" ht="21" customHeight="1">
      <c r="A41" s="436">
        <v>758</v>
      </c>
      <c r="B41" s="434"/>
      <c r="C41" s="431" t="s">
        <v>64</v>
      </c>
      <c r="D41" s="432">
        <f>SUM(D42:D42)</f>
        <v>1856057</v>
      </c>
      <c r="E41" s="432">
        <f>SUM(E42:E42)</f>
        <v>1856057</v>
      </c>
      <c r="F41" s="432">
        <v>0</v>
      </c>
      <c r="G41" s="432">
        <v>0</v>
      </c>
      <c r="H41" s="432">
        <v>0</v>
      </c>
      <c r="I41" s="432">
        <v>0</v>
      </c>
      <c r="J41" s="432">
        <v>0</v>
      </c>
      <c r="K41" s="432">
        <f>SUM(K42:K42)</f>
        <v>0</v>
      </c>
    </row>
    <row r="42" spans="1:11" s="26" customFormat="1" ht="15">
      <c r="A42" s="107"/>
      <c r="B42" s="110">
        <v>75818</v>
      </c>
      <c r="C42" s="69" t="s">
        <v>139</v>
      </c>
      <c r="D42" s="95">
        <v>1856057</v>
      </c>
      <c r="E42" s="95">
        <v>1856057</v>
      </c>
      <c r="F42" s="95"/>
      <c r="G42" s="95"/>
      <c r="H42" s="95"/>
      <c r="I42" s="95"/>
      <c r="J42" s="95"/>
      <c r="K42" s="95"/>
    </row>
    <row r="43" spans="1:11" s="26" customFormat="1" ht="15">
      <c r="A43" s="111"/>
      <c r="B43" s="112"/>
      <c r="C43" s="104"/>
      <c r="D43" s="106"/>
      <c r="E43" s="106"/>
      <c r="F43" s="106"/>
      <c r="G43" s="106"/>
      <c r="H43" s="106"/>
      <c r="I43" s="106"/>
      <c r="J43" s="106"/>
      <c r="K43" s="106"/>
    </row>
    <row r="44" spans="1:11" s="441" customFormat="1" ht="21" customHeight="1">
      <c r="A44" s="436">
        <v>801</v>
      </c>
      <c r="B44" s="434"/>
      <c r="C44" s="431" t="s">
        <v>66</v>
      </c>
      <c r="D44" s="432">
        <f>SUM(D45:D53,-D52)</f>
        <v>10485875</v>
      </c>
      <c r="E44" s="432">
        <f aca="true" t="shared" si="2" ref="E44:K44">SUM(E45:E53,-E52)</f>
        <v>9761000</v>
      </c>
      <c r="F44" s="432">
        <f t="shared" si="2"/>
        <v>6442528</v>
      </c>
      <c r="G44" s="432">
        <f t="shared" si="2"/>
        <v>1247327</v>
      </c>
      <c r="H44" s="432">
        <f t="shared" si="2"/>
        <v>1014871</v>
      </c>
      <c r="I44" s="432">
        <f t="shared" si="2"/>
        <v>0</v>
      </c>
      <c r="J44" s="432">
        <f t="shared" si="2"/>
        <v>0</v>
      </c>
      <c r="K44" s="432">
        <f t="shared" si="2"/>
        <v>724875</v>
      </c>
    </row>
    <row r="45" spans="1:11" s="26" customFormat="1" ht="18.75" customHeight="1">
      <c r="A45" s="107"/>
      <c r="B45" s="122">
        <v>80102</v>
      </c>
      <c r="C45" s="123" t="s">
        <v>140</v>
      </c>
      <c r="D45" s="95">
        <v>468296</v>
      </c>
      <c r="E45" s="95">
        <v>468296</v>
      </c>
      <c r="F45" s="95">
        <v>346265</v>
      </c>
      <c r="G45" s="95">
        <v>74640</v>
      </c>
      <c r="H45" s="95"/>
      <c r="I45" s="95"/>
      <c r="J45" s="95"/>
      <c r="K45" s="95"/>
    </row>
    <row r="46" spans="1:11" s="26" customFormat="1" ht="19.5" customHeight="1">
      <c r="A46" s="98"/>
      <c r="B46" s="119">
        <v>80111</v>
      </c>
      <c r="C46" s="100" t="s">
        <v>141</v>
      </c>
      <c r="D46" s="97">
        <v>918028</v>
      </c>
      <c r="E46" s="97">
        <v>918028</v>
      </c>
      <c r="F46" s="97">
        <v>696050</v>
      </c>
      <c r="G46" s="97">
        <v>146797</v>
      </c>
      <c r="H46" s="97"/>
      <c r="I46" s="97"/>
      <c r="J46" s="97"/>
      <c r="K46" s="97"/>
    </row>
    <row r="47" spans="1:11" s="26" customFormat="1" ht="19.5" customHeight="1">
      <c r="A47" s="98"/>
      <c r="B47" s="119">
        <v>80120</v>
      </c>
      <c r="C47" s="100" t="s">
        <v>120</v>
      </c>
      <c r="D47" s="95">
        <f>SUM(E47,K47)</f>
        <v>3195749</v>
      </c>
      <c r="E47" s="97">
        <v>3163874</v>
      </c>
      <c r="F47" s="97">
        <v>2190058</v>
      </c>
      <c r="G47" s="97">
        <v>402542</v>
      </c>
      <c r="H47" s="97">
        <v>276619</v>
      </c>
      <c r="I47" s="97"/>
      <c r="J47" s="97"/>
      <c r="K47" s="97">
        <v>31875</v>
      </c>
    </row>
    <row r="48" spans="1:11" s="26" customFormat="1" ht="18.75" customHeight="1">
      <c r="A48" s="98"/>
      <c r="B48" s="119">
        <v>80123</v>
      </c>
      <c r="C48" s="100" t="s">
        <v>142</v>
      </c>
      <c r="D48" s="97">
        <v>289737</v>
      </c>
      <c r="E48" s="97">
        <v>289737</v>
      </c>
      <c r="F48" s="97">
        <v>139698</v>
      </c>
      <c r="G48" s="97">
        <v>27815</v>
      </c>
      <c r="H48" s="97">
        <v>113737</v>
      </c>
      <c r="I48" s="97"/>
      <c r="J48" s="97"/>
      <c r="K48" s="97"/>
    </row>
    <row r="49" spans="1:11" s="26" customFormat="1" ht="21" customHeight="1">
      <c r="A49" s="98"/>
      <c r="B49" s="119">
        <v>80130</v>
      </c>
      <c r="C49" s="100" t="s">
        <v>143</v>
      </c>
      <c r="D49" s="95">
        <f>SUM(E49,K49)</f>
        <v>4512033</v>
      </c>
      <c r="E49" s="97">
        <v>3819033</v>
      </c>
      <c r="F49" s="97">
        <v>2389927</v>
      </c>
      <c r="G49" s="97">
        <v>449188</v>
      </c>
      <c r="H49" s="97">
        <v>624515</v>
      </c>
      <c r="I49" s="97"/>
      <c r="J49" s="97"/>
      <c r="K49" s="97">
        <v>693000</v>
      </c>
    </row>
    <row r="50" spans="1:11" s="26" customFormat="1" ht="16.5" customHeight="1">
      <c r="A50" s="98"/>
      <c r="B50" s="120">
        <v>80134</v>
      </c>
      <c r="C50" s="121" t="s">
        <v>144</v>
      </c>
      <c r="D50" s="97">
        <v>915240</v>
      </c>
      <c r="E50" s="97">
        <v>915240</v>
      </c>
      <c r="F50" s="97">
        <v>679030</v>
      </c>
      <c r="G50" s="97">
        <v>146345</v>
      </c>
      <c r="H50" s="97"/>
      <c r="I50" s="97"/>
      <c r="J50" s="97"/>
      <c r="K50" s="97"/>
    </row>
    <row r="51" spans="1:11" s="26" customFormat="1" ht="16.5" customHeight="1">
      <c r="A51" s="98"/>
      <c r="B51" s="101">
        <v>80146</v>
      </c>
      <c r="C51" s="96" t="s">
        <v>82</v>
      </c>
      <c r="D51" s="97">
        <v>77800</v>
      </c>
      <c r="E51" s="97">
        <v>77800</v>
      </c>
      <c r="F51" s="97"/>
      <c r="G51" s="97"/>
      <c r="H51" s="97"/>
      <c r="I51" s="97"/>
      <c r="J51" s="97"/>
      <c r="K51" s="97"/>
    </row>
    <row r="52" spans="1:11" s="26" customFormat="1" ht="12" customHeight="1">
      <c r="A52" s="79">
        <v>1</v>
      </c>
      <c r="B52" s="79">
        <v>2</v>
      </c>
      <c r="C52" s="79">
        <v>3</v>
      </c>
      <c r="D52" s="79">
        <v>4</v>
      </c>
      <c r="E52" s="79">
        <v>5</v>
      </c>
      <c r="F52" s="79">
        <v>6</v>
      </c>
      <c r="G52" s="79">
        <v>7</v>
      </c>
      <c r="H52" s="79">
        <v>8</v>
      </c>
      <c r="I52" s="79">
        <v>9</v>
      </c>
      <c r="J52" s="79">
        <v>10</v>
      </c>
      <c r="K52" s="79">
        <v>11</v>
      </c>
    </row>
    <row r="53" spans="1:11" s="26" customFormat="1" ht="18.75" customHeight="1">
      <c r="A53" s="98"/>
      <c r="B53" s="101">
        <v>80195</v>
      </c>
      <c r="C53" s="96" t="s">
        <v>58</v>
      </c>
      <c r="D53" s="97">
        <v>108992</v>
      </c>
      <c r="E53" s="97">
        <v>108992</v>
      </c>
      <c r="F53" s="97">
        <v>1500</v>
      </c>
      <c r="G53" s="97"/>
      <c r="H53" s="97"/>
      <c r="I53" s="97"/>
      <c r="J53" s="97"/>
      <c r="K53" s="97"/>
    </row>
    <row r="54" spans="1:11" s="26" customFormat="1" ht="12.75">
      <c r="A54" s="114"/>
      <c r="B54" s="115"/>
      <c r="C54" s="116"/>
      <c r="D54" s="117"/>
      <c r="E54" s="117"/>
      <c r="F54" s="117"/>
      <c r="G54" s="117"/>
      <c r="H54" s="117"/>
      <c r="I54" s="117"/>
      <c r="J54" s="117"/>
      <c r="K54" s="117"/>
    </row>
    <row r="55" spans="1:11" s="440" customFormat="1" ht="22.5" customHeight="1">
      <c r="A55" s="436">
        <v>851</v>
      </c>
      <c r="B55" s="434"/>
      <c r="C55" s="431" t="s">
        <v>67</v>
      </c>
      <c r="D55" s="432">
        <f aca="true" t="shared" si="3" ref="D55:K55">SUM(D56:D57)</f>
        <v>1375000</v>
      </c>
      <c r="E55" s="432">
        <f t="shared" si="3"/>
        <v>1375000</v>
      </c>
      <c r="F55" s="432">
        <f t="shared" si="3"/>
        <v>0</v>
      </c>
      <c r="G55" s="432">
        <f t="shared" si="3"/>
        <v>0</v>
      </c>
      <c r="H55" s="432">
        <f t="shared" si="3"/>
        <v>0</v>
      </c>
      <c r="I55" s="432">
        <f t="shared" si="3"/>
        <v>0</v>
      </c>
      <c r="J55" s="432">
        <f t="shared" si="3"/>
        <v>0</v>
      </c>
      <c r="K55" s="432">
        <f t="shared" si="3"/>
        <v>0</v>
      </c>
    </row>
    <row r="56" spans="1:11" s="66" customFormat="1" ht="47.25" customHeight="1">
      <c r="A56" s="107"/>
      <c r="B56" s="110">
        <v>85156</v>
      </c>
      <c r="C56" s="102" t="s">
        <v>122</v>
      </c>
      <c r="D56" s="113">
        <v>1373000</v>
      </c>
      <c r="E56" s="95">
        <v>1373000</v>
      </c>
      <c r="F56" s="95"/>
      <c r="G56" s="95"/>
      <c r="H56" s="95"/>
      <c r="I56" s="95"/>
      <c r="J56" s="95"/>
      <c r="K56" s="95"/>
    </row>
    <row r="57" spans="1:11" s="66" customFormat="1" ht="19.5" customHeight="1">
      <c r="A57" s="98"/>
      <c r="B57" s="101">
        <v>85195</v>
      </c>
      <c r="C57" s="96" t="s">
        <v>58</v>
      </c>
      <c r="D57" s="97">
        <v>2000</v>
      </c>
      <c r="E57" s="97">
        <v>2000</v>
      </c>
      <c r="F57" s="97"/>
      <c r="G57" s="97"/>
      <c r="H57" s="97"/>
      <c r="I57" s="97"/>
      <c r="J57" s="97"/>
      <c r="K57" s="97"/>
    </row>
    <row r="58" spans="1:11" s="26" customFormat="1" ht="12.75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117"/>
    </row>
    <row r="59" spans="1:11" s="442" customFormat="1" ht="19.5" customHeight="1">
      <c r="A59" s="436">
        <v>852</v>
      </c>
      <c r="B59" s="434"/>
      <c r="C59" s="431" t="s">
        <v>72</v>
      </c>
      <c r="D59" s="432">
        <f aca="true" t="shared" si="4" ref="D59:K59">SUM(D60:D65)</f>
        <v>3870130</v>
      </c>
      <c r="E59" s="432">
        <f t="shared" si="4"/>
        <v>3855130</v>
      </c>
      <c r="F59" s="432">
        <f t="shared" si="4"/>
        <v>1805105</v>
      </c>
      <c r="G59" s="432">
        <f t="shared" si="4"/>
        <v>348740</v>
      </c>
      <c r="H59" s="432">
        <f t="shared" si="4"/>
        <v>98455</v>
      </c>
      <c r="I59" s="432">
        <f t="shared" si="4"/>
        <v>0</v>
      </c>
      <c r="J59" s="432">
        <f t="shared" si="4"/>
        <v>0</v>
      </c>
      <c r="K59" s="432">
        <f t="shared" si="4"/>
        <v>15000</v>
      </c>
    </row>
    <row r="60" spans="1:11" s="26" customFormat="1" ht="21" customHeight="1">
      <c r="A60" s="80"/>
      <c r="B60" s="122">
        <v>85201</v>
      </c>
      <c r="C60" s="123" t="s">
        <v>145</v>
      </c>
      <c r="D60" s="95">
        <v>135000</v>
      </c>
      <c r="E60" s="95">
        <v>135000</v>
      </c>
      <c r="F60" s="95">
        <v>2079</v>
      </c>
      <c r="G60" s="95">
        <v>416</v>
      </c>
      <c r="H60" s="95">
        <v>79927</v>
      </c>
      <c r="I60" s="81"/>
      <c r="J60" s="81"/>
      <c r="K60" s="81"/>
    </row>
    <row r="61" spans="1:11" s="26" customFormat="1" ht="19.5" customHeight="1">
      <c r="A61" s="48"/>
      <c r="B61" s="119">
        <v>85202</v>
      </c>
      <c r="C61" s="100" t="s">
        <v>134</v>
      </c>
      <c r="D61" s="95">
        <f>SUM(E61,K61)</f>
        <v>2330400</v>
      </c>
      <c r="E61" s="97">
        <v>2315400</v>
      </c>
      <c r="F61" s="97">
        <v>1418000</v>
      </c>
      <c r="G61" s="97">
        <v>276073</v>
      </c>
      <c r="H61" s="97"/>
      <c r="I61" s="43"/>
      <c r="J61" s="43"/>
      <c r="K61" s="43">
        <v>15000</v>
      </c>
    </row>
    <row r="62" spans="1:11" s="26" customFormat="1" ht="18.75" customHeight="1">
      <c r="A62" s="48"/>
      <c r="B62" s="119">
        <v>85204</v>
      </c>
      <c r="C62" s="100" t="s">
        <v>125</v>
      </c>
      <c r="D62" s="97">
        <v>1000000</v>
      </c>
      <c r="E62" s="97">
        <v>1000000</v>
      </c>
      <c r="F62" s="97">
        <v>99844</v>
      </c>
      <c r="G62" s="97">
        <v>19263</v>
      </c>
      <c r="H62" s="97">
        <v>18528</v>
      </c>
      <c r="I62" s="43"/>
      <c r="J62" s="43"/>
      <c r="K62" s="43"/>
    </row>
    <row r="63" spans="1:11" s="26" customFormat="1" ht="20.25" customHeight="1">
      <c r="A63" s="48"/>
      <c r="B63" s="119">
        <v>85218</v>
      </c>
      <c r="C63" s="100" t="s">
        <v>146</v>
      </c>
      <c r="D63" s="97">
        <v>347000</v>
      </c>
      <c r="E63" s="97">
        <v>347000</v>
      </c>
      <c r="F63" s="97">
        <v>251200</v>
      </c>
      <c r="G63" s="97">
        <v>49960</v>
      </c>
      <c r="H63" s="97"/>
      <c r="I63" s="43"/>
      <c r="J63" s="43"/>
      <c r="K63" s="43"/>
    </row>
    <row r="64" spans="1:11" s="26" customFormat="1" ht="44.25" customHeight="1">
      <c r="A64" s="48"/>
      <c r="B64" s="119">
        <v>85220</v>
      </c>
      <c r="C64" s="100" t="s">
        <v>83</v>
      </c>
      <c r="D64" s="97">
        <v>53000</v>
      </c>
      <c r="E64" s="97">
        <v>53000</v>
      </c>
      <c r="F64" s="97">
        <v>33982</v>
      </c>
      <c r="G64" s="97">
        <v>3028</v>
      </c>
      <c r="H64" s="97"/>
      <c r="I64" s="43"/>
      <c r="J64" s="43"/>
      <c r="K64" s="43"/>
    </row>
    <row r="65" spans="1:11" s="26" customFormat="1" ht="17.25" customHeight="1">
      <c r="A65" s="48"/>
      <c r="B65" s="119">
        <v>85295</v>
      </c>
      <c r="C65" s="100" t="s">
        <v>58</v>
      </c>
      <c r="D65" s="97">
        <v>4730</v>
      </c>
      <c r="E65" s="97">
        <v>4730</v>
      </c>
      <c r="F65" s="128"/>
      <c r="G65" s="128"/>
      <c r="H65" s="128"/>
      <c r="I65" s="50"/>
      <c r="J65" s="50"/>
      <c r="K65" s="43"/>
    </row>
    <row r="66" spans="1:11" s="26" customFormat="1" ht="18" customHeight="1">
      <c r="A66" s="114"/>
      <c r="B66" s="90"/>
      <c r="C66" s="89"/>
      <c r="D66" s="117"/>
      <c r="E66" s="117"/>
      <c r="F66" s="117"/>
      <c r="G66" s="117"/>
      <c r="H66" s="117"/>
      <c r="I66" s="117"/>
      <c r="J66" s="117"/>
      <c r="K66" s="117"/>
    </row>
    <row r="67" spans="1:11" s="439" customFormat="1" ht="30">
      <c r="A67" s="436">
        <v>853</v>
      </c>
      <c r="B67" s="434"/>
      <c r="C67" s="443" t="s">
        <v>127</v>
      </c>
      <c r="D67" s="432">
        <f>SUM(D68:D69)</f>
        <v>1610555</v>
      </c>
      <c r="E67" s="432">
        <f aca="true" t="shared" si="5" ref="E67:K67">SUM(E68:E69)</f>
        <v>1605555</v>
      </c>
      <c r="F67" s="432">
        <f t="shared" si="5"/>
        <v>1259338</v>
      </c>
      <c r="G67" s="432">
        <f t="shared" si="5"/>
        <v>240182</v>
      </c>
      <c r="H67" s="432">
        <f t="shared" si="5"/>
        <v>0</v>
      </c>
      <c r="I67" s="432">
        <f t="shared" si="5"/>
        <v>0</v>
      </c>
      <c r="J67" s="432">
        <f t="shared" si="5"/>
        <v>0</v>
      </c>
      <c r="K67" s="432">
        <f t="shared" si="5"/>
        <v>5000</v>
      </c>
    </row>
    <row r="68" spans="1:11" s="66" customFormat="1" ht="33.75" customHeight="1">
      <c r="A68" s="107"/>
      <c r="B68" s="122">
        <v>85321</v>
      </c>
      <c r="C68" s="93" t="s">
        <v>130</v>
      </c>
      <c r="D68" s="95">
        <v>60000</v>
      </c>
      <c r="E68" s="95">
        <v>60000</v>
      </c>
      <c r="F68" s="95">
        <v>50458</v>
      </c>
      <c r="G68" s="95">
        <v>3842</v>
      </c>
      <c r="H68" s="95"/>
      <c r="I68" s="95"/>
      <c r="J68" s="95"/>
      <c r="K68" s="95"/>
    </row>
    <row r="69" spans="1:11" s="66" customFormat="1" ht="20.25" customHeight="1">
      <c r="A69" s="98"/>
      <c r="B69" s="119">
        <v>85333</v>
      </c>
      <c r="C69" s="100" t="s">
        <v>128</v>
      </c>
      <c r="D69" s="95">
        <f>SUM(E69,K69)</f>
        <v>1550555</v>
      </c>
      <c r="E69" s="97">
        <v>1545555</v>
      </c>
      <c r="F69" s="97">
        <v>1208880</v>
      </c>
      <c r="G69" s="97">
        <v>236340</v>
      </c>
      <c r="H69" s="97"/>
      <c r="I69" s="97"/>
      <c r="J69" s="97"/>
      <c r="K69" s="97">
        <v>5000</v>
      </c>
    </row>
    <row r="70" spans="1:11" s="26" customFormat="1" ht="15.75" customHeight="1">
      <c r="A70" s="124"/>
      <c r="B70" s="91"/>
      <c r="C70" s="92"/>
      <c r="D70" s="125"/>
      <c r="E70" s="117"/>
      <c r="F70" s="117"/>
      <c r="G70" s="117"/>
      <c r="H70" s="117"/>
      <c r="I70" s="117"/>
      <c r="J70" s="117"/>
      <c r="K70" s="117"/>
    </row>
    <row r="71" spans="1:11" s="441" customFormat="1" ht="23.25" customHeight="1">
      <c r="A71" s="436">
        <v>854</v>
      </c>
      <c r="B71" s="434"/>
      <c r="C71" s="431" t="s">
        <v>84</v>
      </c>
      <c r="D71" s="432">
        <f>SUM(D72:D79,-D75)</f>
        <v>3840739</v>
      </c>
      <c r="E71" s="432">
        <f aca="true" t="shared" si="6" ref="E71:K71">SUM(E72:E79,-E75)</f>
        <v>3736059</v>
      </c>
      <c r="F71" s="432">
        <f t="shared" si="6"/>
        <v>2406479</v>
      </c>
      <c r="G71" s="432">
        <f t="shared" si="6"/>
        <v>488897</v>
      </c>
      <c r="H71" s="432">
        <f t="shared" si="6"/>
        <v>0</v>
      </c>
      <c r="I71" s="432">
        <f t="shared" si="6"/>
        <v>0</v>
      </c>
      <c r="J71" s="432">
        <f t="shared" si="6"/>
        <v>0</v>
      </c>
      <c r="K71" s="432">
        <f t="shared" si="6"/>
        <v>104680</v>
      </c>
    </row>
    <row r="72" spans="1:11" s="26" customFormat="1" ht="20.25" customHeight="1">
      <c r="A72" s="107"/>
      <c r="B72" s="122">
        <v>85403</v>
      </c>
      <c r="C72" s="126" t="s">
        <v>131</v>
      </c>
      <c r="D72" s="95">
        <f>SUM(E72,K72)</f>
        <v>2496026</v>
      </c>
      <c r="E72" s="95">
        <v>2391346</v>
      </c>
      <c r="F72" s="95">
        <v>1557076</v>
      </c>
      <c r="G72" s="95">
        <v>327642</v>
      </c>
      <c r="H72" s="95"/>
      <c r="I72" s="95"/>
      <c r="J72" s="95"/>
      <c r="K72" s="95">
        <v>104680</v>
      </c>
    </row>
    <row r="73" spans="1:11" s="26" customFormat="1" ht="29.25" customHeight="1">
      <c r="A73" s="98"/>
      <c r="B73" s="119">
        <v>85406</v>
      </c>
      <c r="C73" s="100" t="s">
        <v>198</v>
      </c>
      <c r="D73" s="97">
        <v>552490</v>
      </c>
      <c r="E73" s="97">
        <v>552490</v>
      </c>
      <c r="F73" s="97">
        <v>410880</v>
      </c>
      <c r="G73" s="97">
        <v>81309</v>
      </c>
      <c r="H73" s="97"/>
      <c r="I73" s="97"/>
      <c r="J73" s="97"/>
      <c r="K73" s="97"/>
    </row>
    <row r="74" spans="1:11" s="26" customFormat="1" ht="21.75" customHeight="1">
      <c r="A74" s="98"/>
      <c r="B74" s="119">
        <v>85407</v>
      </c>
      <c r="C74" s="100" t="s">
        <v>132</v>
      </c>
      <c r="D74" s="97">
        <v>315745</v>
      </c>
      <c r="E74" s="97">
        <v>315745</v>
      </c>
      <c r="F74" s="97">
        <v>219675</v>
      </c>
      <c r="G74" s="97">
        <v>40720</v>
      </c>
      <c r="H74" s="97"/>
      <c r="I74" s="97"/>
      <c r="J74" s="97"/>
      <c r="K74" s="97"/>
    </row>
    <row r="75" spans="1:11" s="26" customFormat="1" ht="11.25" customHeight="1">
      <c r="A75" s="79">
        <v>1</v>
      </c>
      <c r="B75" s="79">
        <v>2</v>
      </c>
      <c r="C75" s="79">
        <v>3</v>
      </c>
      <c r="D75" s="79">
        <v>4</v>
      </c>
      <c r="E75" s="79">
        <v>5</v>
      </c>
      <c r="F75" s="79">
        <v>6</v>
      </c>
      <c r="G75" s="79">
        <v>7</v>
      </c>
      <c r="H75" s="79">
        <v>8</v>
      </c>
      <c r="I75" s="79">
        <v>9</v>
      </c>
      <c r="J75" s="79">
        <v>10</v>
      </c>
      <c r="K75" s="79">
        <v>11</v>
      </c>
    </row>
    <row r="76" spans="1:11" s="26" customFormat="1" ht="19.5" customHeight="1">
      <c r="A76" s="98"/>
      <c r="B76" s="119">
        <v>85410</v>
      </c>
      <c r="C76" s="100" t="s">
        <v>133</v>
      </c>
      <c r="D76" s="97">
        <v>422934</v>
      </c>
      <c r="E76" s="97">
        <v>422934</v>
      </c>
      <c r="F76" s="97">
        <v>217398</v>
      </c>
      <c r="G76" s="97">
        <v>38936</v>
      </c>
      <c r="H76" s="97"/>
      <c r="I76" s="97"/>
      <c r="J76" s="97"/>
      <c r="K76" s="97"/>
    </row>
    <row r="77" spans="1:11" s="26" customFormat="1" ht="20.25" customHeight="1">
      <c r="A77" s="98"/>
      <c r="B77" s="119">
        <v>85415</v>
      </c>
      <c r="C77" s="100" t="s">
        <v>147</v>
      </c>
      <c r="D77" s="97">
        <v>16000</v>
      </c>
      <c r="E77" s="97">
        <v>16000</v>
      </c>
      <c r="F77" s="97"/>
      <c r="G77" s="97"/>
      <c r="H77" s="97"/>
      <c r="I77" s="97"/>
      <c r="J77" s="97"/>
      <c r="K77" s="97"/>
    </row>
    <row r="78" spans="1:11" s="26" customFormat="1" ht="20.25" customHeight="1">
      <c r="A78" s="98"/>
      <c r="B78" s="119">
        <v>85417</v>
      </c>
      <c r="C78" s="100" t="s">
        <v>148</v>
      </c>
      <c r="D78" s="97">
        <v>2000</v>
      </c>
      <c r="E78" s="97">
        <v>2000</v>
      </c>
      <c r="F78" s="97">
        <v>1450</v>
      </c>
      <c r="G78" s="97">
        <v>290</v>
      </c>
      <c r="H78" s="97"/>
      <c r="I78" s="97"/>
      <c r="J78" s="97"/>
      <c r="K78" s="97"/>
    </row>
    <row r="79" spans="1:11" s="26" customFormat="1" ht="16.5" customHeight="1">
      <c r="A79" s="98"/>
      <c r="B79" s="119">
        <v>85495</v>
      </c>
      <c r="C79" s="121" t="s">
        <v>58</v>
      </c>
      <c r="D79" s="97">
        <v>35544</v>
      </c>
      <c r="E79" s="97">
        <v>35544</v>
      </c>
      <c r="F79" s="97"/>
      <c r="G79" s="97"/>
      <c r="H79" s="97"/>
      <c r="I79" s="97"/>
      <c r="J79" s="97"/>
      <c r="K79" s="97"/>
    </row>
    <row r="80" spans="1:11" s="26" customFormat="1" ht="12.75">
      <c r="A80" s="114"/>
      <c r="B80" s="90"/>
      <c r="C80" s="89"/>
      <c r="D80" s="117"/>
      <c r="E80" s="117"/>
      <c r="F80" s="117"/>
      <c r="G80" s="117"/>
      <c r="H80" s="117"/>
      <c r="I80" s="117"/>
      <c r="J80" s="117"/>
      <c r="K80" s="117"/>
    </row>
    <row r="81" spans="1:11" s="439" customFormat="1" ht="28.5" customHeight="1">
      <c r="A81" s="436">
        <v>921</v>
      </c>
      <c r="B81" s="434"/>
      <c r="C81" s="431" t="s">
        <v>85</v>
      </c>
      <c r="D81" s="432">
        <f aca="true" t="shared" si="7" ref="D81:K81">SUM(D82:D83)</f>
        <v>51800</v>
      </c>
      <c r="E81" s="432">
        <f t="shared" si="7"/>
        <v>51800</v>
      </c>
      <c r="F81" s="432">
        <f t="shared" si="7"/>
        <v>0</v>
      </c>
      <c r="G81" s="432">
        <f t="shared" si="7"/>
        <v>0</v>
      </c>
      <c r="H81" s="432">
        <f t="shared" si="7"/>
        <v>33800</v>
      </c>
      <c r="I81" s="432">
        <f t="shared" si="7"/>
        <v>0</v>
      </c>
      <c r="J81" s="432">
        <f t="shared" si="7"/>
        <v>0</v>
      </c>
      <c r="K81" s="432">
        <f t="shared" si="7"/>
        <v>0</v>
      </c>
    </row>
    <row r="82" spans="1:11" s="26" customFormat="1" ht="19.5" customHeight="1">
      <c r="A82" s="80"/>
      <c r="B82" s="110">
        <v>92116</v>
      </c>
      <c r="C82" s="93" t="s">
        <v>86</v>
      </c>
      <c r="D82" s="95">
        <v>26300</v>
      </c>
      <c r="E82" s="95">
        <v>26300</v>
      </c>
      <c r="F82" s="95"/>
      <c r="G82" s="95"/>
      <c r="H82" s="95">
        <v>26300</v>
      </c>
      <c r="I82" s="81"/>
      <c r="J82" s="81"/>
      <c r="K82" s="81"/>
    </row>
    <row r="83" spans="1:11" s="26" customFormat="1" ht="20.25" customHeight="1">
      <c r="A83" s="48"/>
      <c r="B83" s="101">
        <v>92195</v>
      </c>
      <c r="C83" s="96" t="s">
        <v>58</v>
      </c>
      <c r="D83" s="97">
        <v>25500</v>
      </c>
      <c r="E83" s="97">
        <v>25500</v>
      </c>
      <c r="F83" s="97"/>
      <c r="G83" s="97"/>
      <c r="H83" s="97">
        <v>7500</v>
      </c>
      <c r="I83" s="43"/>
      <c r="J83" s="43"/>
      <c r="K83" s="43"/>
    </row>
    <row r="84" spans="1:11" s="26" customFormat="1" ht="12.75">
      <c r="A84" s="48"/>
      <c r="B84" s="46"/>
      <c r="C84" s="27"/>
      <c r="D84" s="43"/>
      <c r="E84" s="43"/>
      <c r="F84" s="43"/>
      <c r="G84" s="43"/>
      <c r="H84" s="43"/>
      <c r="I84" s="43"/>
      <c r="J84" s="43"/>
      <c r="K84" s="43"/>
    </row>
    <row r="85" spans="1:11" s="439" customFormat="1" ht="17.25" customHeight="1">
      <c r="A85" s="444">
        <v>926</v>
      </c>
      <c r="B85" s="445"/>
      <c r="C85" s="446" t="s">
        <v>69</v>
      </c>
      <c r="D85" s="432">
        <f>SUM(D86:D86)</f>
        <v>40000</v>
      </c>
      <c r="E85" s="432">
        <f>SUM(E86:E86)</f>
        <v>40000</v>
      </c>
      <c r="F85" s="432">
        <v>0</v>
      </c>
      <c r="G85" s="432">
        <v>0</v>
      </c>
      <c r="H85" s="432">
        <v>7200</v>
      </c>
      <c r="I85" s="432">
        <v>0</v>
      </c>
      <c r="J85" s="432">
        <v>0</v>
      </c>
      <c r="K85" s="432">
        <f>SUM(K86:K86)</f>
        <v>0</v>
      </c>
    </row>
    <row r="86" spans="1:11" s="26" customFormat="1" ht="17.25" customHeight="1">
      <c r="A86" s="48"/>
      <c r="B86" s="101">
        <v>92695</v>
      </c>
      <c r="C86" s="96" t="s">
        <v>58</v>
      </c>
      <c r="D86" s="97">
        <v>40000</v>
      </c>
      <c r="E86" s="97">
        <v>40000</v>
      </c>
      <c r="F86" s="97"/>
      <c r="G86" s="97"/>
      <c r="H86" s="97">
        <v>7200</v>
      </c>
      <c r="I86" s="43"/>
      <c r="J86" s="43"/>
      <c r="K86" s="43"/>
    </row>
    <row r="87" spans="1:11" s="26" customFormat="1" ht="12.75">
      <c r="A87" s="49"/>
      <c r="B87" s="47"/>
      <c r="C87" s="28"/>
      <c r="D87" s="44"/>
      <c r="E87" s="44"/>
      <c r="F87" s="44"/>
      <c r="G87" s="44"/>
      <c r="H87" s="44"/>
      <c r="I87" s="44"/>
      <c r="J87" s="44"/>
      <c r="K87" s="44"/>
    </row>
    <row r="88" spans="1:11" s="29" customFormat="1" ht="24.75" customHeight="1">
      <c r="A88" s="546" t="s">
        <v>31</v>
      </c>
      <c r="B88" s="546"/>
      <c r="C88" s="546"/>
      <c r="D88" s="428">
        <f>SUM(D8,D11,D15,D18,D21,D27,D34,D38,D41,D44,D55,D59,D67,D71,D81,D85)</f>
        <v>36313335</v>
      </c>
      <c r="E88" s="428">
        <f>SUM(E8,E11,E15,E18,E21,E27,E34,E38,E41,E44,E55,E59,E67,E71,E81,E85)</f>
        <v>34138655</v>
      </c>
      <c r="F88" s="428">
        <f>SUM(F8,F11,F15,F18,F21,F27,F34,F38,F41,F44,F55,F59,F67,F71,F81,F85)</f>
        <v>17804407</v>
      </c>
      <c r="G88" s="428">
        <f>SUM(G8,G11,G15,G18,G21,G27,G34,G38,G41,G44,G55,G59,G67,G71,G81,G85)</f>
        <v>3072076</v>
      </c>
      <c r="H88" s="428">
        <f>SUM(H44,H59,H81,H85)</f>
        <v>1154326</v>
      </c>
      <c r="I88" s="428">
        <f>SUM(I85,I81,I71,I67,I59,I44,I41,I38,I34,I27,I21,I18,I11,I8)</f>
        <v>90000</v>
      </c>
      <c r="J88" s="428">
        <f>SUM(J85,J81,J71,J67,J59,J44,J41,J38,J34,J27,J21,J18,J11,J8)</f>
        <v>0</v>
      </c>
      <c r="K88" s="428">
        <f>SUM(K85,K81,K71,K67,K59,K44,K41,K38,K34,K27,K21,K18,K11,K8,K15)</f>
        <v>2174680</v>
      </c>
    </row>
    <row r="90" ht="12.75">
      <c r="A90" s="34"/>
    </row>
    <row r="94" spans="1:11" s="26" customFormat="1" ht="12.75">
      <c r="A94" s="27"/>
      <c r="B94" s="45"/>
      <c r="C94" s="27"/>
      <c r="D94" s="43"/>
      <c r="E94" s="43"/>
      <c r="F94" s="43"/>
      <c r="G94" s="43"/>
      <c r="H94" s="43"/>
      <c r="I94" s="43"/>
      <c r="J94" s="43"/>
      <c r="K94" s="43"/>
    </row>
    <row r="95" spans="1:11" s="26" customFormat="1" ht="12.75">
      <c r="A95" s="27"/>
      <c r="B95" s="45"/>
      <c r="C95" s="27"/>
      <c r="D95" s="43"/>
      <c r="E95" s="43"/>
      <c r="F95" s="43"/>
      <c r="G95" s="43"/>
      <c r="H95" s="43"/>
      <c r="I95" s="43"/>
      <c r="J95" s="43"/>
      <c r="K95" s="43"/>
    </row>
  </sheetData>
  <mergeCells count="9">
    <mergeCell ref="A88:C88"/>
    <mergeCell ref="A1:K1"/>
    <mergeCell ref="D4:D6"/>
    <mergeCell ref="A4:A6"/>
    <mergeCell ref="C4:C6"/>
    <mergeCell ref="B4:B6"/>
    <mergeCell ref="E4:K4"/>
    <mergeCell ref="E5:E6"/>
    <mergeCell ref="K5:K6"/>
  </mergeCells>
  <printOptions horizontalCentered="1"/>
  <pageMargins left="0.3937007874015748" right="0.3937007874015748" top="1.19" bottom="0.7874015748031497" header="0.5118110236220472" footer="0.5118110236220472"/>
  <pageSetup horizontalDpi="300" verticalDpi="300" orientation="landscape" paperSize="9" scale="87" r:id="rId1"/>
  <headerFooter alignWithMargins="0">
    <oddHeader xml:space="preserve">&amp;RZałącznik nr &amp;A
do uchwały Nr IX/75/2007
Rady Powiatu w Choszcznie 
z dnia 28 grudnia 2007 r.  </oddHeader>
    <oddFooter>&amp;CStrona &amp;P</oddFooter>
  </headerFooter>
  <rowBreaks count="3" manualBreakCount="3">
    <brk id="25" max="10" man="1"/>
    <brk id="51" max="10" man="1"/>
    <brk id="7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showGridLines="0"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53.25" customHeight="1">
      <c r="A1" s="542" t="s">
        <v>153</v>
      </c>
      <c r="B1" s="537"/>
      <c r="C1" s="537"/>
      <c r="D1" s="537"/>
    </row>
    <row r="2" ht="36.75" customHeight="1">
      <c r="D2" s="129" t="s">
        <v>20</v>
      </c>
    </row>
    <row r="3" spans="1:4" ht="39" customHeight="1">
      <c r="A3" s="195" t="s">
        <v>25</v>
      </c>
      <c r="B3" s="195" t="s">
        <v>3</v>
      </c>
      <c r="C3" s="196" t="s">
        <v>26</v>
      </c>
      <c r="D3" s="196" t="s">
        <v>150</v>
      </c>
    </row>
    <row r="4" spans="1:4" s="198" customFormat="1" ht="13.5" customHeight="1">
      <c r="A4" s="197">
        <v>1</v>
      </c>
      <c r="B4" s="197">
        <v>2</v>
      </c>
      <c r="C4" s="197">
        <v>3</v>
      </c>
      <c r="D4" s="197">
        <v>4</v>
      </c>
    </row>
    <row r="5" spans="1:4" s="141" customFormat="1" ht="33.75" customHeight="1">
      <c r="A5" s="541" t="s">
        <v>13</v>
      </c>
      <c r="B5" s="541"/>
      <c r="C5" s="194"/>
      <c r="D5" s="173">
        <v>2366518</v>
      </c>
    </row>
    <row r="6" spans="1:4" s="141" customFormat="1" ht="23.25" customHeight="1">
      <c r="A6" s="142" t="s">
        <v>8</v>
      </c>
      <c r="B6" s="143" t="s">
        <v>151</v>
      </c>
      <c r="C6" s="144" t="s">
        <v>152</v>
      </c>
      <c r="D6" s="150">
        <v>2366518</v>
      </c>
    </row>
    <row r="7" spans="1:4" s="141" customFormat="1" ht="30.75" customHeight="1">
      <c r="A7" s="541" t="s">
        <v>40</v>
      </c>
      <c r="B7" s="541"/>
      <c r="C7" s="194"/>
      <c r="D7" s="173">
        <v>243838</v>
      </c>
    </row>
    <row r="8" spans="1:4" s="141" customFormat="1" ht="28.5" customHeight="1">
      <c r="A8" s="145" t="s">
        <v>8</v>
      </c>
      <c r="B8" s="146" t="s">
        <v>23</v>
      </c>
      <c r="C8" s="145" t="s">
        <v>15</v>
      </c>
      <c r="D8" s="151">
        <v>200366</v>
      </c>
    </row>
    <row r="9" spans="1:4" s="141" customFormat="1" ht="21" customHeight="1">
      <c r="A9" s="144" t="s">
        <v>9</v>
      </c>
      <c r="B9" s="143" t="s">
        <v>14</v>
      </c>
      <c r="C9" s="144" t="s">
        <v>15</v>
      </c>
      <c r="D9" s="150">
        <v>43472</v>
      </c>
    </row>
  </sheetData>
  <mergeCells count="3">
    <mergeCell ref="A7:B7"/>
    <mergeCell ref="A1:D1"/>
    <mergeCell ref="A5:B5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do uchwały Nr IX/75/2007
Rady Powiatu w Choszcznie 
z dnia 28 grudnia 2007 r.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3.875" style="0" customWidth="1"/>
    <col min="2" max="2" width="49.125" style="0" customWidth="1"/>
    <col min="3" max="5" width="14.125" style="0" customWidth="1"/>
    <col min="6" max="6" width="11.75390625" style="0" customWidth="1"/>
    <col min="7" max="7" width="10.25390625" style="0" customWidth="1"/>
    <col min="11" max="11" width="12.75390625" style="0" customWidth="1"/>
  </cols>
  <sheetData>
    <row r="1" spans="1:10" ht="48" customHeight="1">
      <c r="A1" s="542" t="s">
        <v>163</v>
      </c>
      <c r="B1" s="537"/>
      <c r="C1" s="537"/>
      <c r="D1" s="537"/>
      <c r="E1" s="537"/>
      <c r="F1" s="537"/>
      <c r="G1" s="536"/>
      <c r="H1" s="537"/>
      <c r="I1" s="537"/>
      <c r="J1" s="537"/>
    </row>
    <row r="2" spans="1:11" ht="9.75" customHeight="1">
      <c r="A2" s="1"/>
      <c r="B2" s="1"/>
      <c r="C2" s="1"/>
      <c r="D2" s="1"/>
      <c r="E2" s="1"/>
      <c r="F2" s="1"/>
      <c r="G2" s="1"/>
      <c r="H2" s="1"/>
      <c r="I2" s="1"/>
      <c r="K2" s="129" t="s">
        <v>20</v>
      </c>
    </row>
    <row r="3" spans="1:11" s="346" customFormat="1" ht="30" customHeight="1">
      <c r="A3" s="556"/>
      <c r="B3" s="556" t="s">
        <v>0</v>
      </c>
      <c r="C3" s="529" t="s">
        <v>27</v>
      </c>
      <c r="D3" s="557" t="s">
        <v>6</v>
      </c>
      <c r="E3" s="558"/>
      <c r="F3" s="558"/>
      <c r="G3" s="559"/>
      <c r="H3" s="529" t="s">
        <v>5</v>
      </c>
      <c r="I3" s="529"/>
      <c r="J3" s="529" t="s">
        <v>28</v>
      </c>
      <c r="K3" s="529" t="s">
        <v>155</v>
      </c>
    </row>
    <row r="4" spans="1:11" s="346" customFormat="1" ht="12" customHeight="1">
      <c r="A4" s="556"/>
      <c r="B4" s="556"/>
      <c r="C4" s="529"/>
      <c r="D4" s="529" t="s">
        <v>156</v>
      </c>
      <c r="E4" s="530" t="s">
        <v>4</v>
      </c>
      <c r="F4" s="531"/>
      <c r="G4" s="532"/>
      <c r="H4" s="529" t="s">
        <v>156</v>
      </c>
      <c r="I4" s="529" t="s">
        <v>157</v>
      </c>
      <c r="J4" s="529"/>
      <c r="K4" s="529"/>
    </row>
    <row r="5" spans="1:11" s="346" customFormat="1" ht="18" customHeight="1">
      <c r="A5" s="556"/>
      <c r="B5" s="556"/>
      <c r="C5" s="529"/>
      <c r="D5" s="529"/>
      <c r="E5" s="533" t="s">
        <v>158</v>
      </c>
      <c r="F5" s="530" t="s">
        <v>29</v>
      </c>
      <c r="G5" s="532"/>
      <c r="H5" s="529"/>
      <c r="I5" s="529"/>
      <c r="J5" s="529"/>
      <c r="K5" s="529"/>
    </row>
    <row r="6" spans="1:11" s="346" customFormat="1" ht="42" customHeight="1">
      <c r="A6" s="556"/>
      <c r="B6" s="556"/>
      <c r="C6" s="529"/>
      <c r="D6" s="529"/>
      <c r="E6" s="534"/>
      <c r="F6" s="139" t="s">
        <v>159</v>
      </c>
      <c r="G6" s="347" t="s">
        <v>160</v>
      </c>
      <c r="H6" s="529"/>
      <c r="I6" s="529"/>
      <c r="J6" s="529"/>
      <c r="K6" s="529"/>
    </row>
    <row r="7" spans="1:11" ht="12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29.25" customHeight="1">
      <c r="A8" s="132" t="s">
        <v>7</v>
      </c>
      <c r="B8" s="133" t="s">
        <v>161</v>
      </c>
      <c r="C8" s="205">
        <v>7900</v>
      </c>
      <c r="D8" s="205">
        <v>494000</v>
      </c>
      <c r="E8" s="205">
        <v>0</v>
      </c>
      <c r="F8" s="205">
        <v>0</v>
      </c>
      <c r="G8" s="205">
        <v>0</v>
      </c>
      <c r="H8" s="205">
        <v>494000</v>
      </c>
      <c r="I8" s="205"/>
      <c r="J8" s="205">
        <v>7900</v>
      </c>
      <c r="K8" s="58" t="s">
        <v>87</v>
      </c>
    </row>
    <row r="9" spans="1:11" ht="15" customHeight="1">
      <c r="A9" s="132"/>
      <c r="B9" s="135" t="s">
        <v>29</v>
      </c>
      <c r="C9" s="170"/>
      <c r="D9" s="170"/>
      <c r="E9" s="170"/>
      <c r="F9" s="170"/>
      <c r="G9" s="170"/>
      <c r="H9" s="170"/>
      <c r="I9" s="170"/>
      <c r="J9" s="170"/>
      <c r="K9" s="58"/>
    </row>
    <row r="10" spans="1:11" ht="33" customHeight="1">
      <c r="A10" s="201"/>
      <c r="B10" s="199" t="s">
        <v>178</v>
      </c>
      <c r="C10" s="130">
        <v>7900</v>
      </c>
      <c r="D10" s="130">
        <v>494000</v>
      </c>
      <c r="E10" s="130">
        <v>0</v>
      </c>
      <c r="F10" s="130">
        <v>0</v>
      </c>
      <c r="G10" s="130">
        <v>0</v>
      </c>
      <c r="H10" s="130">
        <v>494000</v>
      </c>
      <c r="I10" s="130"/>
      <c r="J10" s="130">
        <v>7900</v>
      </c>
      <c r="K10" s="202"/>
    </row>
    <row r="11" spans="1:11" ht="29.25" customHeight="1">
      <c r="A11" s="132" t="s">
        <v>10</v>
      </c>
      <c r="B11" s="138" t="s">
        <v>162</v>
      </c>
      <c r="C11" s="16">
        <f>SUM(C13:C15)</f>
        <v>0</v>
      </c>
      <c r="D11" s="204">
        <f>SUM(D12:D15)</f>
        <v>327450</v>
      </c>
      <c r="E11" s="58" t="s">
        <v>87</v>
      </c>
      <c r="F11" s="58" t="s">
        <v>87</v>
      </c>
      <c r="G11" s="58" t="s">
        <v>87</v>
      </c>
      <c r="H11" s="204">
        <f>SUM(H12:H15)</f>
        <v>327450</v>
      </c>
      <c r="I11" s="58" t="s">
        <v>87</v>
      </c>
      <c r="J11" s="16">
        <v>0</v>
      </c>
      <c r="K11" s="16"/>
    </row>
    <row r="12" spans="1:11" ht="19.5" customHeight="1">
      <c r="A12" s="17"/>
      <c r="B12" s="135" t="s">
        <v>29</v>
      </c>
      <c r="C12" s="17"/>
      <c r="D12" s="148"/>
      <c r="E12" s="202"/>
      <c r="F12" s="202"/>
      <c r="G12" s="202"/>
      <c r="H12" s="148"/>
      <c r="I12" s="134"/>
      <c r="J12" s="17"/>
      <c r="K12" s="17"/>
    </row>
    <row r="13" spans="1:11" ht="19.5" customHeight="1">
      <c r="A13" s="17"/>
      <c r="B13" s="136" t="s">
        <v>175</v>
      </c>
      <c r="C13" s="17">
        <v>0</v>
      </c>
      <c r="D13" s="171">
        <v>122760</v>
      </c>
      <c r="E13" s="134" t="s">
        <v>87</v>
      </c>
      <c r="F13" s="134" t="s">
        <v>87</v>
      </c>
      <c r="G13" s="134" t="s">
        <v>87</v>
      </c>
      <c r="H13" s="171">
        <v>122760</v>
      </c>
      <c r="I13" s="134" t="s">
        <v>87</v>
      </c>
      <c r="J13" s="17">
        <v>0</v>
      </c>
      <c r="K13" s="17"/>
    </row>
    <row r="14" spans="1:11" ht="33" customHeight="1">
      <c r="A14" s="17"/>
      <c r="B14" s="199" t="s">
        <v>176</v>
      </c>
      <c r="C14" s="17">
        <v>0</v>
      </c>
      <c r="D14" s="171">
        <v>128370</v>
      </c>
      <c r="E14" s="134" t="s">
        <v>87</v>
      </c>
      <c r="F14" s="134" t="s">
        <v>87</v>
      </c>
      <c r="G14" s="134" t="s">
        <v>87</v>
      </c>
      <c r="H14" s="171">
        <v>128370</v>
      </c>
      <c r="I14" s="134" t="s">
        <v>87</v>
      </c>
      <c r="J14" s="17">
        <v>0</v>
      </c>
      <c r="K14" s="17"/>
    </row>
    <row r="15" spans="1:11" ht="28.5" customHeight="1">
      <c r="A15" s="18"/>
      <c r="B15" s="200" t="s">
        <v>177</v>
      </c>
      <c r="C15" s="18">
        <v>0</v>
      </c>
      <c r="D15" s="172">
        <v>76320</v>
      </c>
      <c r="E15" s="137" t="s">
        <v>87</v>
      </c>
      <c r="F15" s="137" t="s">
        <v>87</v>
      </c>
      <c r="G15" s="137" t="s">
        <v>87</v>
      </c>
      <c r="H15" s="172">
        <v>76320</v>
      </c>
      <c r="I15" s="137" t="s">
        <v>87</v>
      </c>
      <c r="J15" s="18">
        <v>0</v>
      </c>
      <c r="K15" s="18"/>
    </row>
    <row r="16" spans="1:11" s="32" customFormat="1" ht="19.5" customHeight="1">
      <c r="A16" s="535" t="s">
        <v>41</v>
      </c>
      <c r="B16" s="535"/>
      <c r="C16" s="59">
        <f>SUM(C8)</f>
        <v>7900</v>
      </c>
      <c r="D16" s="59">
        <f>SUM(D8,D11)</f>
        <v>821450</v>
      </c>
      <c r="E16" s="59">
        <f>SUM(E11:E15)</f>
        <v>0</v>
      </c>
      <c r="F16" s="59">
        <v>0</v>
      </c>
      <c r="G16" s="203"/>
      <c r="H16" s="59">
        <f>SUM(H8,H11)</f>
        <v>821450</v>
      </c>
      <c r="I16" s="203"/>
      <c r="J16" s="206">
        <v>7900</v>
      </c>
      <c r="K16" s="203"/>
    </row>
    <row r="17" ht="4.5" customHeight="1"/>
    <row r="18" ht="12.75" customHeight="1">
      <c r="A18" s="35"/>
    </row>
    <row r="19" ht="12.75">
      <c r="A19" s="35"/>
    </row>
  </sheetData>
  <mergeCells count="15">
    <mergeCell ref="A16:B16"/>
    <mergeCell ref="A1:J1"/>
    <mergeCell ref="A3:A6"/>
    <mergeCell ref="B3:B6"/>
    <mergeCell ref="C3:C6"/>
    <mergeCell ref="D3:G3"/>
    <mergeCell ref="H3:I3"/>
    <mergeCell ref="J3:J6"/>
    <mergeCell ref="K3:K6"/>
    <mergeCell ref="D4:D6"/>
    <mergeCell ref="E4:G4"/>
    <mergeCell ref="H4:H6"/>
    <mergeCell ref="I4:I6"/>
    <mergeCell ref="E5:E6"/>
    <mergeCell ref="F5:G5"/>
  </mergeCells>
  <printOptions horizontalCentered="1"/>
  <pageMargins left="0.48" right="0.5118110236220472" top="0.89" bottom="0.63" header="0.5118110236220472" footer="0.5118110236220472"/>
  <pageSetup horizontalDpi="600" verticalDpi="600" orientation="landscape" paperSize="9" scale="85" r:id="rId1"/>
  <headerFooter alignWithMargins="0">
    <oddHeader xml:space="preserve">&amp;RZałącznik nr &amp;A
do uchwały Nr IX/75/2007
Rady Powiatu w Choszcznie 
z dnia 28 grudnia 2007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 topLeftCell="A1">
      <selection activeCell="A2" sqref="A2:D2"/>
    </sheetView>
  </sheetViews>
  <sheetFormatPr defaultColWidth="9.00390625" defaultRowHeight="12.75"/>
  <cols>
    <col min="1" max="1" width="8.625" style="1" customWidth="1"/>
    <col min="2" max="2" width="6.75390625" style="1" customWidth="1"/>
    <col min="3" max="3" width="46.625" style="1" customWidth="1"/>
    <col min="4" max="4" width="31.125" style="1" customWidth="1"/>
    <col min="5" max="16384" width="9.125" style="1" customWidth="1"/>
  </cols>
  <sheetData>
    <row r="1" spans="1:11" ht="19.5" customHeight="1">
      <c r="A1" s="537" t="s">
        <v>185</v>
      </c>
      <c r="B1" s="537"/>
      <c r="C1" s="537"/>
      <c r="D1" s="537"/>
      <c r="E1" s="6"/>
      <c r="F1" s="6"/>
      <c r="G1" s="6"/>
      <c r="H1" s="6"/>
      <c r="I1" s="6"/>
      <c r="J1" s="6"/>
      <c r="K1" s="6"/>
    </row>
    <row r="2" spans="1:11" ht="19.5" customHeight="1">
      <c r="A2" s="537" t="s">
        <v>186</v>
      </c>
      <c r="B2" s="537"/>
      <c r="C2" s="560"/>
      <c r="D2" s="537"/>
      <c r="E2" s="6"/>
      <c r="F2" s="6"/>
      <c r="G2" s="6"/>
      <c r="H2" s="6"/>
      <c r="I2" s="6"/>
      <c r="J2" s="6"/>
      <c r="K2" s="6"/>
    </row>
    <row r="3" spans="1:8" ht="19.5" customHeight="1">
      <c r="A3" s="537" t="s">
        <v>182</v>
      </c>
      <c r="B3" s="537"/>
      <c r="C3" s="537"/>
      <c r="D3" s="537"/>
      <c r="E3" s="6"/>
      <c r="F3" s="6"/>
      <c r="G3" s="6"/>
      <c r="H3" s="6"/>
    </row>
    <row r="4" ht="12.75">
      <c r="B4" s="63" t="s">
        <v>183</v>
      </c>
    </row>
    <row r="5" ht="12.75">
      <c r="D5" s="9"/>
    </row>
    <row r="6" spans="1:11" ht="15.75">
      <c r="A6" s="563" t="s">
        <v>180</v>
      </c>
      <c r="B6" s="564"/>
      <c r="C6" s="564"/>
      <c r="D6" s="9" t="s">
        <v>20</v>
      </c>
      <c r="E6" s="7"/>
      <c r="F6" s="7"/>
      <c r="G6" s="7"/>
      <c r="H6" s="7"/>
      <c r="I6" s="7"/>
      <c r="J6" s="8"/>
      <c r="K6" s="8"/>
    </row>
    <row r="7" spans="1:11" ht="15">
      <c r="A7" s="561" t="s">
        <v>25</v>
      </c>
      <c r="B7" s="562" t="s">
        <v>47</v>
      </c>
      <c r="C7" s="565" t="s">
        <v>0</v>
      </c>
      <c r="D7" s="561" t="s">
        <v>179</v>
      </c>
      <c r="E7" s="7"/>
      <c r="F7" s="7"/>
      <c r="G7" s="7"/>
      <c r="H7" s="7"/>
      <c r="I7" s="7"/>
      <c r="J7" s="8"/>
      <c r="K7" s="8"/>
    </row>
    <row r="8" spans="1:11" ht="35.25" customHeight="1">
      <c r="A8" s="561"/>
      <c r="B8" s="561"/>
      <c r="C8" s="566"/>
      <c r="D8" s="561"/>
      <c r="E8" s="7"/>
      <c r="F8" s="7"/>
      <c r="G8" s="7"/>
      <c r="H8" s="7"/>
      <c r="I8" s="7"/>
      <c r="J8" s="8"/>
      <c r="K8" s="8"/>
    </row>
    <row r="9" spans="1:11" ht="36.75" customHeight="1">
      <c r="A9" s="367" t="s">
        <v>7</v>
      </c>
      <c r="B9" s="367" t="s">
        <v>87</v>
      </c>
      <c r="C9" s="368" t="s">
        <v>27</v>
      </c>
      <c r="D9" s="369">
        <v>0</v>
      </c>
      <c r="E9" s="7"/>
      <c r="F9" s="7"/>
      <c r="G9" s="7"/>
      <c r="H9" s="7"/>
      <c r="I9" s="7"/>
      <c r="J9" s="8"/>
      <c r="K9" s="8"/>
    </row>
    <row r="10" spans="1:11" ht="26.25" customHeight="1">
      <c r="A10" s="422" t="s">
        <v>10</v>
      </c>
      <c r="B10" s="422" t="s">
        <v>87</v>
      </c>
      <c r="C10" s="423" t="s">
        <v>6</v>
      </c>
      <c r="D10" s="424">
        <v>50000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42" t="s">
        <v>8</v>
      </c>
      <c r="B11" s="354" t="s">
        <v>50</v>
      </c>
      <c r="C11" s="355" t="s">
        <v>181</v>
      </c>
      <c r="D11" s="356">
        <v>50000</v>
      </c>
      <c r="E11" s="7"/>
      <c r="F11" s="7"/>
      <c r="G11" s="7"/>
      <c r="H11" s="7"/>
      <c r="I11" s="7"/>
      <c r="J11" s="8"/>
      <c r="K11" s="8"/>
    </row>
    <row r="12" spans="1:11" ht="15">
      <c r="A12" s="361"/>
      <c r="B12" s="361"/>
      <c r="C12" s="362"/>
      <c r="D12" s="363"/>
      <c r="E12" s="8"/>
      <c r="F12" s="8"/>
      <c r="G12" s="8"/>
      <c r="H12" s="8"/>
      <c r="I12" s="8"/>
      <c r="J12" s="8"/>
      <c r="K12" s="8"/>
    </row>
    <row r="13" spans="1:11" ht="30.75" customHeight="1">
      <c r="A13" s="425" t="s">
        <v>11</v>
      </c>
      <c r="B13" s="425" t="s">
        <v>87</v>
      </c>
      <c r="C13" s="426" t="s">
        <v>5</v>
      </c>
      <c r="D13" s="427">
        <v>50000</v>
      </c>
      <c r="E13" s="8"/>
      <c r="F13" s="8"/>
      <c r="G13" s="8"/>
      <c r="H13" s="8"/>
      <c r="I13" s="8"/>
      <c r="J13" s="8"/>
      <c r="K13" s="8"/>
    </row>
    <row r="14" spans="1:11" ht="21.75" customHeight="1">
      <c r="A14" s="370" t="s">
        <v>8</v>
      </c>
      <c r="B14" s="370" t="s">
        <v>87</v>
      </c>
      <c r="C14" s="371" t="s">
        <v>16</v>
      </c>
      <c r="D14" s="372">
        <v>50000</v>
      </c>
      <c r="E14" s="8"/>
      <c r="F14" s="8"/>
      <c r="G14" s="8"/>
      <c r="H14" s="8"/>
      <c r="I14" s="8"/>
      <c r="J14" s="8"/>
      <c r="K14" s="8"/>
    </row>
    <row r="15" spans="1:4" ht="20.25" customHeight="1">
      <c r="A15" s="142"/>
      <c r="B15" s="142">
        <v>4210</v>
      </c>
      <c r="C15" s="355" t="s">
        <v>188</v>
      </c>
      <c r="D15" s="356">
        <v>30000</v>
      </c>
    </row>
    <row r="16" spans="1:4" ht="21" customHeight="1">
      <c r="A16" s="142"/>
      <c r="B16" s="142">
        <v>4300</v>
      </c>
      <c r="C16" s="355" t="s">
        <v>189</v>
      </c>
      <c r="D16" s="356">
        <v>20000</v>
      </c>
    </row>
    <row r="17" spans="1:4" ht="18.75" customHeight="1">
      <c r="A17" s="373" t="s">
        <v>9</v>
      </c>
      <c r="B17" s="373" t="s">
        <v>87</v>
      </c>
      <c r="C17" s="374" t="s">
        <v>18</v>
      </c>
      <c r="D17" s="375">
        <v>0</v>
      </c>
    </row>
    <row r="18" spans="1:4" ht="14.25">
      <c r="A18" s="142"/>
      <c r="B18" s="142"/>
      <c r="C18" s="357"/>
      <c r="D18" s="356"/>
    </row>
    <row r="19" spans="1:4" ht="38.25" customHeight="1">
      <c r="A19" s="376" t="s">
        <v>17</v>
      </c>
      <c r="B19" s="376" t="s">
        <v>87</v>
      </c>
      <c r="C19" s="377" t="s">
        <v>28</v>
      </c>
      <c r="D19" s="378">
        <v>0</v>
      </c>
    </row>
  </sheetData>
  <mergeCells count="8">
    <mergeCell ref="A1:D1"/>
    <mergeCell ref="A3:D3"/>
    <mergeCell ref="A2:D2"/>
    <mergeCell ref="A7:A8"/>
    <mergeCell ref="B7:B8"/>
    <mergeCell ref="D7:D8"/>
    <mergeCell ref="A6:C6"/>
    <mergeCell ref="C7:C8"/>
  </mergeCells>
  <printOptions horizontalCentered="1"/>
  <pageMargins left="0.5905511811023623" right="0.5905511811023623" top="1.44" bottom="0.5905511811023623" header="0.5118110236220472" footer="0.5118110236220472"/>
  <pageSetup horizontalDpi="600" verticalDpi="600" orientation="portrait" paperSize="9" scale="75" r:id="rId1"/>
  <headerFooter alignWithMargins="0">
    <oddHeader xml:space="preserve">&amp;RZałącznik nr &amp;A
 do uchwałyNr IX/75/2007
 Rady Powiatu w Choszcznie 
z dnia 28 grudnia 2007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workbookViewId="0" topLeftCell="A1">
      <selection activeCell="A1" sqref="A1:E3"/>
    </sheetView>
  </sheetViews>
  <sheetFormatPr defaultColWidth="9.00390625" defaultRowHeight="12.75"/>
  <cols>
    <col min="1" max="1" width="5.25390625" style="1" bestFit="1" customWidth="1"/>
    <col min="2" max="2" width="11.375" style="1" customWidth="1"/>
    <col min="3" max="3" width="55.00390625" style="1" customWidth="1"/>
    <col min="4" max="4" width="28.625" style="1" customWidth="1"/>
    <col min="5" max="16384" width="9.125" style="1" customWidth="1"/>
  </cols>
  <sheetData>
    <row r="1" spans="1:11" ht="19.5" customHeight="1">
      <c r="A1" s="537" t="s">
        <v>185</v>
      </c>
      <c r="B1" s="537"/>
      <c r="C1" s="537"/>
      <c r="D1" s="537"/>
      <c r="E1" s="6"/>
      <c r="F1" s="6"/>
      <c r="G1" s="6"/>
      <c r="H1" s="6"/>
      <c r="I1" s="6"/>
      <c r="J1" s="6"/>
      <c r="K1" s="6"/>
    </row>
    <row r="2" spans="1:8" ht="19.5" customHeight="1">
      <c r="A2" s="567" t="s">
        <v>186</v>
      </c>
      <c r="B2" s="568"/>
      <c r="C2" s="568"/>
      <c r="D2" s="568"/>
      <c r="E2" s="6"/>
      <c r="F2" s="6"/>
      <c r="G2" s="6"/>
      <c r="H2" s="6"/>
    </row>
    <row r="3" spans="1:11" ht="18">
      <c r="A3" s="537" t="s">
        <v>184</v>
      </c>
      <c r="B3" s="568"/>
      <c r="C3" s="568"/>
      <c r="D3" s="568"/>
      <c r="E3" s="568"/>
      <c r="F3" s="7"/>
      <c r="G3" s="7"/>
      <c r="H3" s="7"/>
      <c r="I3" s="7"/>
      <c r="J3" s="8"/>
      <c r="K3" s="8"/>
    </row>
    <row r="4" spans="4:11" ht="36" customHeight="1">
      <c r="D4" s="9"/>
      <c r="E4" s="7"/>
      <c r="F4" s="7"/>
      <c r="G4" s="7"/>
      <c r="H4" s="7"/>
      <c r="I4" s="7"/>
      <c r="J4" s="8"/>
      <c r="K4" s="8"/>
    </row>
    <row r="5" spans="1:11" ht="15.75">
      <c r="A5" s="563" t="s">
        <v>187</v>
      </c>
      <c r="B5" s="564"/>
      <c r="C5" s="564"/>
      <c r="D5" s="9" t="s">
        <v>20</v>
      </c>
      <c r="E5" s="7"/>
      <c r="F5" s="7"/>
      <c r="G5" s="7"/>
      <c r="H5" s="7"/>
      <c r="I5" s="7"/>
      <c r="J5" s="8"/>
      <c r="K5" s="8"/>
    </row>
    <row r="6" spans="1:11" ht="15">
      <c r="A6" s="561" t="s">
        <v>25</v>
      </c>
      <c r="B6" s="562" t="s">
        <v>47</v>
      </c>
      <c r="C6" s="565" t="s">
        <v>0</v>
      </c>
      <c r="D6" s="561" t="s">
        <v>179</v>
      </c>
      <c r="E6" s="7"/>
      <c r="F6" s="7"/>
      <c r="G6" s="7"/>
      <c r="H6" s="7"/>
      <c r="I6" s="7"/>
      <c r="J6" s="8"/>
      <c r="K6" s="8"/>
    </row>
    <row r="7" spans="1:11" ht="28.5" customHeight="1">
      <c r="A7" s="561"/>
      <c r="B7" s="561"/>
      <c r="C7" s="566"/>
      <c r="D7" s="561"/>
      <c r="E7" s="7"/>
      <c r="F7" s="7"/>
      <c r="G7" s="7"/>
      <c r="H7" s="7"/>
      <c r="I7" s="7"/>
      <c r="J7" s="8"/>
      <c r="K7" s="8"/>
    </row>
    <row r="8" spans="1:11" ht="24.75" customHeight="1">
      <c r="A8" s="351" t="s">
        <v>7</v>
      </c>
      <c r="B8" s="351" t="s">
        <v>87</v>
      </c>
      <c r="C8" s="352" t="s">
        <v>27</v>
      </c>
      <c r="D8" s="353">
        <v>0</v>
      </c>
      <c r="E8" s="7"/>
      <c r="F8" s="7"/>
      <c r="G8" s="7"/>
      <c r="H8" s="7"/>
      <c r="I8" s="7"/>
      <c r="J8" s="8"/>
      <c r="K8" s="8"/>
    </row>
    <row r="9" spans="1:11" ht="19.5" customHeight="1">
      <c r="A9" s="419" t="s">
        <v>10</v>
      </c>
      <c r="B9" s="419" t="s">
        <v>87</v>
      </c>
      <c r="C9" s="420" t="s">
        <v>6</v>
      </c>
      <c r="D9" s="424">
        <v>190000</v>
      </c>
      <c r="E9" s="8"/>
      <c r="F9" s="8"/>
      <c r="G9" s="8"/>
      <c r="H9" s="8"/>
      <c r="I9" s="8"/>
      <c r="J9" s="8"/>
      <c r="K9" s="8"/>
    </row>
    <row r="10" spans="1:11" ht="19.5" customHeight="1">
      <c r="A10" s="455" t="s">
        <v>8</v>
      </c>
      <c r="B10" s="458" t="s">
        <v>57</v>
      </c>
      <c r="C10" s="465" t="s">
        <v>68</v>
      </c>
      <c r="D10" s="459">
        <v>150000</v>
      </c>
      <c r="E10" s="8"/>
      <c r="F10" s="8"/>
      <c r="G10" s="8"/>
      <c r="H10" s="8"/>
      <c r="I10" s="8"/>
      <c r="J10" s="8"/>
      <c r="K10" s="8"/>
    </row>
    <row r="11" spans="1:11" ht="21.75" customHeight="1">
      <c r="A11" s="142" t="s">
        <v>9</v>
      </c>
      <c r="B11" s="464" t="s">
        <v>194</v>
      </c>
      <c r="C11" s="463" t="s">
        <v>195</v>
      </c>
      <c r="D11" s="461">
        <v>40000</v>
      </c>
      <c r="E11" s="8"/>
      <c r="F11" s="8"/>
      <c r="G11" s="8"/>
      <c r="H11" s="8"/>
      <c r="I11" s="8"/>
      <c r="J11" s="8"/>
      <c r="K11" s="8"/>
    </row>
    <row r="12" spans="1:11" ht="18.75" customHeight="1">
      <c r="A12" s="361"/>
      <c r="B12" s="361"/>
      <c r="C12" s="466"/>
      <c r="D12" s="363"/>
      <c r="E12" s="8"/>
      <c r="F12" s="8"/>
      <c r="G12" s="8"/>
      <c r="H12" s="8"/>
      <c r="I12" s="8"/>
      <c r="J12" s="8"/>
      <c r="K12" s="8"/>
    </row>
    <row r="13" spans="1:11" ht="24" customHeight="1">
      <c r="A13" s="379" t="s">
        <v>11</v>
      </c>
      <c r="B13" s="379" t="s">
        <v>87</v>
      </c>
      <c r="C13" s="421" t="s">
        <v>5</v>
      </c>
      <c r="D13" s="427">
        <v>190000</v>
      </c>
      <c r="E13" s="8"/>
      <c r="F13" s="8"/>
      <c r="G13" s="8"/>
      <c r="H13" s="8"/>
      <c r="I13" s="8"/>
      <c r="J13" s="8"/>
      <c r="K13" s="8"/>
    </row>
    <row r="14" spans="1:4" ht="19.5" customHeight="1">
      <c r="A14" s="364" t="s">
        <v>8</v>
      </c>
      <c r="B14" s="364" t="s">
        <v>87</v>
      </c>
      <c r="C14" s="365" t="s">
        <v>16</v>
      </c>
      <c r="D14" s="366">
        <v>190000</v>
      </c>
    </row>
    <row r="15" spans="1:4" ht="14.25">
      <c r="A15" s="142"/>
      <c r="B15" s="21">
        <v>4210</v>
      </c>
      <c r="C15" s="456" t="s">
        <v>188</v>
      </c>
      <c r="D15" s="457">
        <v>10000</v>
      </c>
    </row>
    <row r="16" spans="1:4" ht="14.25">
      <c r="A16" s="142"/>
      <c r="B16" s="21">
        <v>4300</v>
      </c>
      <c r="C16" s="462" t="s">
        <v>196</v>
      </c>
      <c r="D16" s="457">
        <v>150000</v>
      </c>
    </row>
    <row r="17" spans="1:4" ht="14.25">
      <c r="A17" s="142"/>
      <c r="B17" s="460">
        <v>2960</v>
      </c>
      <c r="C17" s="463" t="s">
        <v>195</v>
      </c>
      <c r="D17" s="461">
        <v>30000</v>
      </c>
    </row>
    <row r="18" spans="1:4" ht="14.25">
      <c r="A18" s="142" t="s">
        <v>9</v>
      </c>
      <c r="B18" s="142" t="s">
        <v>87</v>
      </c>
      <c r="C18" s="365" t="s">
        <v>18</v>
      </c>
      <c r="D18" s="356">
        <v>0</v>
      </c>
    </row>
    <row r="19" spans="1:4" ht="14.25">
      <c r="A19" s="142"/>
      <c r="B19" s="142"/>
      <c r="C19" s="357"/>
      <c r="D19" s="356"/>
    </row>
    <row r="20" spans="1:4" ht="20.25" customHeight="1">
      <c r="A20" s="358" t="s">
        <v>17</v>
      </c>
      <c r="B20" s="358" t="s">
        <v>87</v>
      </c>
      <c r="C20" s="359" t="s">
        <v>28</v>
      </c>
      <c r="D20" s="360">
        <v>0</v>
      </c>
    </row>
    <row r="27" ht="12.75">
      <c r="B27" s="63"/>
    </row>
  </sheetData>
  <mergeCells count="8">
    <mergeCell ref="A1:D1"/>
    <mergeCell ref="C6:C7"/>
    <mergeCell ref="D6:D7"/>
    <mergeCell ref="A2:D2"/>
    <mergeCell ref="A3:E3"/>
    <mergeCell ref="A5:C5"/>
    <mergeCell ref="A6:A7"/>
    <mergeCell ref="B6:B7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scale="75" r:id="rId1"/>
  <headerFooter alignWithMargins="0">
    <oddHeader xml:space="preserve">&amp;RZałącznik nr &amp;A
 do uchwały Nr IX/75/2007
Rady Powiatu w Choszcznie 
z dnia 28 grudnia 2007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workbookViewId="0" topLeftCell="A1">
      <selection activeCell="A1" sqref="A1:F1"/>
    </sheetView>
  </sheetViews>
  <sheetFormatPr defaultColWidth="9.00390625" defaultRowHeight="12.75"/>
  <cols>
    <col min="1" max="1" width="4.00390625" style="1" customWidth="1"/>
    <col min="2" max="2" width="6.375" style="1" customWidth="1"/>
    <col min="3" max="3" width="9.875" style="1" customWidth="1"/>
    <col min="4" max="4" width="19.625" style="1" customWidth="1"/>
    <col min="5" max="5" width="28.875" style="1" customWidth="1"/>
    <col min="6" max="6" width="22.375" style="1" customWidth="1"/>
    <col min="7" max="16384" width="9.125" style="1" customWidth="1"/>
  </cols>
  <sheetData>
    <row r="1" spans="1:6" ht="19.5" customHeight="1">
      <c r="A1" s="542" t="s">
        <v>167</v>
      </c>
      <c r="B1" s="542"/>
      <c r="C1" s="542"/>
      <c r="D1" s="542"/>
      <c r="E1" s="542"/>
      <c r="F1" s="542"/>
    </row>
    <row r="2" spans="5:6" ht="19.5" customHeight="1">
      <c r="E2" s="6"/>
      <c r="F2" s="6"/>
    </row>
    <row r="3" spans="5:6" ht="19.5" customHeight="1">
      <c r="E3" s="6"/>
      <c r="F3" s="6"/>
    </row>
    <row r="4" spans="5:6" ht="19.5" customHeight="1">
      <c r="E4" s="6"/>
      <c r="F4" s="6"/>
    </row>
    <row r="5" ht="9" customHeight="1">
      <c r="F5" s="10" t="s">
        <v>20</v>
      </c>
    </row>
    <row r="6" spans="1:6" ht="37.5" customHeight="1">
      <c r="A6" s="152" t="s">
        <v>25</v>
      </c>
      <c r="B6" s="152" t="s">
        <v>1</v>
      </c>
      <c r="C6" s="152" t="s">
        <v>2</v>
      </c>
      <c r="D6" s="152" t="s">
        <v>3</v>
      </c>
      <c r="E6" s="152" t="s">
        <v>22</v>
      </c>
      <c r="F6" s="152" t="s">
        <v>21</v>
      </c>
    </row>
    <row r="7" spans="1:6" ht="7.5" customHeight="1">
      <c r="A7" s="14">
        <v>1</v>
      </c>
      <c r="B7" s="14">
        <v>2</v>
      </c>
      <c r="C7" s="14">
        <v>3</v>
      </c>
      <c r="D7" s="14">
        <v>4</v>
      </c>
      <c r="E7" s="14">
        <v>4</v>
      </c>
      <c r="F7" s="14">
        <v>5</v>
      </c>
    </row>
    <row r="8" spans="1:6" ht="30" customHeight="1">
      <c r="A8" s="19" t="s">
        <v>8</v>
      </c>
      <c r="B8" s="19">
        <v>801</v>
      </c>
      <c r="C8" s="19">
        <v>80120</v>
      </c>
      <c r="D8" s="20" t="s">
        <v>169</v>
      </c>
      <c r="E8" s="20" t="s">
        <v>165</v>
      </c>
      <c r="F8" s="154">
        <v>144931</v>
      </c>
    </row>
    <row r="9" spans="1:6" ht="30" customHeight="1">
      <c r="A9" s="23">
        <v>2</v>
      </c>
      <c r="B9" s="21">
        <v>801</v>
      </c>
      <c r="C9" s="23">
        <v>80120</v>
      </c>
      <c r="D9" s="22" t="s">
        <v>169</v>
      </c>
      <c r="E9" s="153" t="s">
        <v>166</v>
      </c>
      <c r="F9" s="155">
        <v>131688</v>
      </c>
    </row>
    <row r="10" spans="1:6" ht="30" customHeight="1">
      <c r="A10" s="23">
        <v>3</v>
      </c>
      <c r="B10" s="23">
        <v>801</v>
      </c>
      <c r="C10" s="23">
        <v>80123</v>
      </c>
      <c r="D10" s="22" t="s">
        <v>142</v>
      </c>
      <c r="E10" s="22" t="s">
        <v>166</v>
      </c>
      <c r="F10" s="155">
        <v>113737</v>
      </c>
    </row>
    <row r="11" spans="1:6" ht="30" customHeight="1">
      <c r="A11" s="23">
        <v>4</v>
      </c>
      <c r="B11" s="23">
        <v>801</v>
      </c>
      <c r="C11" s="23">
        <v>80130</v>
      </c>
      <c r="D11" s="22" t="s">
        <v>143</v>
      </c>
      <c r="E11" s="153" t="s">
        <v>165</v>
      </c>
      <c r="F11" s="155">
        <v>166557</v>
      </c>
    </row>
    <row r="12" spans="1:6" ht="30" customHeight="1">
      <c r="A12" s="23">
        <v>5</v>
      </c>
      <c r="B12" s="23">
        <v>801</v>
      </c>
      <c r="C12" s="23">
        <v>80130</v>
      </c>
      <c r="D12" s="153" t="s">
        <v>143</v>
      </c>
      <c r="E12" s="153" t="s">
        <v>166</v>
      </c>
      <c r="F12" s="155">
        <v>457958</v>
      </c>
    </row>
    <row r="13" spans="1:6" ht="19.5" customHeight="1">
      <c r="A13" s="569" t="s">
        <v>41</v>
      </c>
      <c r="B13" s="570"/>
      <c r="C13" s="570"/>
      <c r="D13" s="570"/>
      <c r="E13" s="571"/>
      <c r="F13" s="59">
        <f>SUM(F8:F12)</f>
        <v>1014871</v>
      </c>
    </row>
  </sheetData>
  <mergeCells count="2">
    <mergeCell ref="A1:F1"/>
    <mergeCell ref="A13:E13"/>
  </mergeCells>
  <printOptions horizontalCentered="1"/>
  <pageMargins left="0.45" right="0.5118110236220472" top="1.6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IX/75/2007
Rady Powiatu w Choszcznie  
z dnia 28 grudnia 2007 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0.625" style="0" customWidth="1"/>
    <col min="5" max="5" width="15.75390625" style="0" customWidth="1"/>
  </cols>
  <sheetData>
    <row r="1" spans="1:5" ht="23.25" customHeight="1">
      <c r="A1" s="1"/>
      <c r="B1" s="1"/>
      <c r="C1" s="1"/>
      <c r="D1" s="1"/>
      <c r="E1" s="149"/>
    </row>
    <row r="2" spans="1:5" ht="60.75" customHeight="1">
      <c r="A2" s="542" t="s">
        <v>171</v>
      </c>
      <c r="B2" s="542"/>
      <c r="C2" s="542"/>
      <c r="D2" s="542"/>
      <c r="E2" s="542"/>
    </row>
    <row r="3" spans="1:5" ht="36" customHeight="1">
      <c r="A3" s="127"/>
      <c r="B3" s="127"/>
      <c r="C3" s="127"/>
      <c r="D3" s="127"/>
      <c r="E3" s="129" t="s">
        <v>20</v>
      </c>
    </row>
    <row r="4" spans="1:5" ht="39" customHeight="1">
      <c r="A4" s="152" t="s">
        <v>25</v>
      </c>
      <c r="B4" s="152" t="s">
        <v>1</v>
      </c>
      <c r="C4" s="152" t="s">
        <v>2</v>
      </c>
      <c r="D4" s="152" t="s">
        <v>168</v>
      </c>
      <c r="E4" s="140" t="s">
        <v>21</v>
      </c>
    </row>
    <row r="5" spans="1:5" s="33" customFormat="1" ht="13.5" customHeight="1">
      <c r="A5" s="14">
        <v>1</v>
      </c>
      <c r="B5" s="14">
        <v>2</v>
      </c>
      <c r="C5" s="14">
        <v>3</v>
      </c>
      <c r="D5" s="14">
        <v>5</v>
      </c>
      <c r="E5" s="14">
        <v>6</v>
      </c>
    </row>
    <row r="6" spans="1:5" ht="39" customHeight="1">
      <c r="A6" s="20">
        <v>1</v>
      </c>
      <c r="B6" s="146">
        <v>921</v>
      </c>
      <c r="C6" s="146">
        <v>92195</v>
      </c>
      <c r="D6" s="348" t="s">
        <v>170</v>
      </c>
      <c r="E6" s="151">
        <v>7500</v>
      </c>
    </row>
    <row r="7" spans="1:5" ht="39" customHeight="1">
      <c r="A7" s="22">
        <v>2</v>
      </c>
      <c r="B7" s="147">
        <v>926</v>
      </c>
      <c r="C7" s="147">
        <v>92695</v>
      </c>
      <c r="D7" s="349" t="s">
        <v>69</v>
      </c>
      <c r="E7" s="350">
        <v>7200</v>
      </c>
    </row>
    <row r="8" spans="1:5" ht="30" customHeight="1">
      <c r="A8" s="569" t="s">
        <v>41</v>
      </c>
      <c r="B8" s="570"/>
      <c r="C8" s="570"/>
      <c r="D8" s="571"/>
      <c r="E8" s="173">
        <f>SUM(E6,E7)</f>
        <v>14700</v>
      </c>
    </row>
    <row r="9" spans="1:5" ht="30" customHeight="1">
      <c r="A9" s="1"/>
      <c r="B9" s="1"/>
      <c r="C9" s="1"/>
      <c r="D9" s="1"/>
      <c r="E9" s="1"/>
    </row>
    <row r="10" spans="1:5" ht="30" customHeight="1">
      <c r="A10" s="34"/>
      <c r="B10" s="1"/>
      <c r="C10" s="1"/>
      <c r="D10" s="1"/>
      <c r="E10" s="1"/>
    </row>
    <row r="11" spans="1:5" ht="30" customHeight="1">
      <c r="A11" s="1"/>
      <c r="B11" s="1"/>
      <c r="C11" s="1"/>
      <c r="D11" s="1"/>
      <c r="E11" s="1"/>
    </row>
  </sheetData>
  <mergeCells count="2">
    <mergeCell ref="A2:E2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&amp;A
do uchwały Nr IX/75/2007
Rady Powiatu w  Choszcznie 
z dnia 28 grudnia 2007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defaultGridColor="0" view="pageBreakPreview" zoomScaleSheetLayoutView="100" colorId="8" workbookViewId="0" topLeftCell="A1">
      <selection activeCell="J33" sqref="J33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1.625" style="1" customWidth="1"/>
    <col min="5" max="5" width="19.7539062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2.375" style="0" customWidth="1"/>
    <col min="11" max="11" width="14.125" style="0" customWidth="1"/>
  </cols>
  <sheetData>
    <row r="1" spans="1:10" ht="48.75" customHeight="1">
      <c r="A1" s="542" t="s">
        <v>190</v>
      </c>
      <c r="B1" s="542"/>
      <c r="C1" s="542"/>
      <c r="D1" s="542"/>
      <c r="E1" s="542"/>
      <c r="F1" s="542"/>
      <c r="G1" s="542"/>
      <c r="H1" s="542"/>
      <c r="I1" s="542"/>
      <c r="J1" s="542"/>
    </row>
    <row r="2" ht="8.25" customHeight="1">
      <c r="J2" s="9" t="s">
        <v>20</v>
      </c>
    </row>
    <row r="3" spans="1:11" s="4" customFormat="1" ht="12" customHeight="1">
      <c r="A3" s="578" t="s">
        <v>1</v>
      </c>
      <c r="B3" s="579" t="s">
        <v>2</v>
      </c>
      <c r="C3" s="579" t="s">
        <v>47</v>
      </c>
      <c r="D3" s="582" t="s">
        <v>38</v>
      </c>
      <c r="E3" s="573" t="s">
        <v>192</v>
      </c>
      <c r="F3" s="584" t="s">
        <v>44</v>
      </c>
      <c r="G3" s="572" t="s">
        <v>29</v>
      </c>
      <c r="H3" s="572"/>
      <c r="I3" s="572"/>
      <c r="J3" s="572"/>
      <c r="K3" s="572"/>
    </row>
    <row r="4" spans="1:11" s="4" customFormat="1" ht="14.25" customHeight="1">
      <c r="A4" s="578"/>
      <c r="B4" s="580"/>
      <c r="C4" s="580"/>
      <c r="D4" s="583"/>
      <c r="E4" s="574"/>
      <c r="F4" s="584"/>
      <c r="G4" s="572" t="s">
        <v>36</v>
      </c>
      <c r="H4" s="572" t="s">
        <v>4</v>
      </c>
      <c r="I4" s="572"/>
      <c r="J4" s="572"/>
      <c r="K4" s="572" t="s">
        <v>37</v>
      </c>
    </row>
    <row r="5" spans="1:11" s="4" customFormat="1" ht="36" customHeight="1">
      <c r="A5" s="578"/>
      <c r="B5" s="581"/>
      <c r="C5" s="581"/>
      <c r="D5" s="583"/>
      <c r="E5" s="574"/>
      <c r="F5" s="584"/>
      <c r="G5" s="572"/>
      <c r="H5" s="417" t="s">
        <v>34</v>
      </c>
      <c r="I5" s="418" t="s">
        <v>35</v>
      </c>
      <c r="J5" s="417" t="s">
        <v>164</v>
      </c>
      <c r="K5" s="572"/>
    </row>
    <row r="6" spans="1:11" ht="9" customHeight="1">
      <c r="A6" s="14">
        <v>1</v>
      </c>
      <c r="B6" s="14">
        <v>2</v>
      </c>
      <c r="C6" s="14">
        <v>3</v>
      </c>
      <c r="D6" s="175">
        <v>4</v>
      </c>
      <c r="E6" s="175">
        <v>4</v>
      </c>
      <c r="F6" s="17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</row>
    <row r="7" spans="1:11" ht="18" customHeight="1">
      <c r="A7" s="186" t="s">
        <v>74</v>
      </c>
      <c r="B7" s="186" t="s">
        <v>89</v>
      </c>
      <c r="C7" s="16">
        <v>2110</v>
      </c>
      <c r="D7" s="177">
        <v>88000</v>
      </c>
      <c r="E7" s="177"/>
      <c r="F7" s="189"/>
      <c r="G7" s="178"/>
      <c r="H7" s="178"/>
      <c r="I7" s="178"/>
      <c r="J7" s="178"/>
      <c r="K7" s="178"/>
    </row>
    <row r="8" spans="1:11" ht="16.5" customHeight="1">
      <c r="A8" s="187" t="s">
        <v>74</v>
      </c>
      <c r="B8" s="187" t="s">
        <v>89</v>
      </c>
      <c r="C8" s="17"/>
      <c r="D8" s="179"/>
      <c r="E8" s="179"/>
      <c r="F8" s="188">
        <v>88000</v>
      </c>
      <c r="G8" s="180">
        <v>88000</v>
      </c>
      <c r="H8" s="180"/>
      <c r="I8" s="180"/>
      <c r="J8" s="180"/>
      <c r="K8" s="180"/>
    </row>
    <row r="9" spans="1:11" ht="16.5" customHeight="1">
      <c r="A9" s="187" t="s">
        <v>74</v>
      </c>
      <c r="B9" s="187" t="s">
        <v>191</v>
      </c>
      <c r="C9" s="187" t="s">
        <v>50</v>
      </c>
      <c r="D9" s="179"/>
      <c r="E9" s="179">
        <v>1000</v>
      </c>
      <c r="F9" s="188"/>
      <c r="G9" s="180"/>
      <c r="H9" s="180"/>
      <c r="I9" s="180"/>
      <c r="J9" s="180"/>
      <c r="K9" s="180"/>
    </row>
    <row r="10" spans="1:11" ht="16.5" customHeight="1">
      <c r="A10" s="17">
        <v>700</v>
      </c>
      <c r="B10" s="17">
        <v>70005</v>
      </c>
      <c r="C10" s="17">
        <v>2110</v>
      </c>
      <c r="D10" s="179">
        <v>267000</v>
      </c>
      <c r="E10" s="179"/>
      <c r="F10" s="188"/>
      <c r="G10" s="180"/>
      <c r="H10" s="180"/>
      <c r="I10" s="180"/>
      <c r="J10" s="180"/>
      <c r="K10" s="180"/>
    </row>
    <row r="11" spans="1:11" ht="17.25" customHeight="1">
      <c r="A11" s="17">
        <v>700</v>
      </c>
      <c r="B11" s="17">
        <v>70005</v>
      </c>
      <c r="C11" s="187" t="s">
        <v>49</v>
      </c>
      <c r="D11" s="179"/>
      <c r="E11" s="179">
        <v>179000</v>
      </c>
      <c r="F11" s="188"/>
      <c r="G11" s="180"/>
      <c r="H11" s="180"/>
      <c r="I11" s="180"/>
      <c r="J11" s="180"/>
      <c r="K11" s="180"/>
    </row>
    <row r="12" spans="1:11" ht="17.25" customHeight="1">
      <c r="A12" s="17">
        <v>700</v>
      </c>
      <c r="B12" s="17">
        <v>70005</v>
      </c>
      <c r="C12" s="187" t="s">
        <v>51</v>
      </c>
      <c r="D12" s="179"/>
      <c r="E12" s="179">
        <v>1000</v>
      </c>
      <c r="F12" s="188"/>
      <c r="G12" s="180"/>
      <c r="H12" s="180"/>
      <c r="I12" s="180"/>
      <c r="J12" s="180"/>
      <c r="K12" s="180"/>
    </row>
    <row r="13" spans="1:11" ht="17.25" customHeight="1">
      <c r="A13" s="17">
        <v>700</v>
      </c>
      <c r="B13" s="17">
        <v>70005</v>
      </c>
      <c r="C13" s="17"/>
      <c r="D13" s="179"/>
      <c r="E13" s="179"/>
      <c r="F13" s="188">
        <v>267000</v>
      </c>
      <c r="G13" s="180">
        <v>267000</v>
      </c>
      <c r="H13" s="180"/>
      <c r="I13" s="180"/>
      <c r="J13" s="180"/>
      <c r="K13" s="180"/>
    </row>
    <row r="14" spans="1:11" ht="17.25" customHeight="1">
      <c r="A14" s="17">
        <v>710</v>
      </c>
      <c r="B14" s="17">
        <v>71013</v>
      </c>
      <c r="C14" s="17">
        <v>2110</v>
      </c>
      <c r="D14" s="179">
        <v>56000</v>
      </c>
      <c r="E14" s="179"/>
      <c r="F14" s="188"/>
      <c r="G14" s="180"/>
      <c r="H14" s="180"/>
      <c r="I14" s="180"/>
      <c r="J14" s="180"/>
      <c r="K14" s="180"/>
    </row>
    <row r="15" spans="1:11" ht="16.5" customHeight="1">
      <c r="A15" s="17">
        <v>710</v>
      </c>
      <c r="B15" s="17">
        <v>71013</v>
      </c>
      <c r="C15" s="17"/>
      <c r="D15" s="179"/>
      <c r="E15" s="179"/>
      <c r="F15" s="188">
        <v>56000</v>
      </c>
      <c r="G15" s="180">
        <v>56000</v>
      </c>
      <c r="H15" s="180"/>
      <c r="I15" s="180"/>
      <c r="J15" s="180"/>
      <c r="K15" s="180"/>
    </row>
    <row r="16" spans="1:11" ht="17.25" customHeight="1">
      <c r="A16" s="17">
        <v>710</v>
      </c>
      <c r="B16" s="17">
        <v>71014</v>
      </c>
      <c r="C16" s="17">
        <v>2110</v>
      </c>
      <c r="D16" s="179">
        <v>15000</v>
      </c>
      <c r="E16" s="179"/>
      <c r="F16" s="188"/>
      <c r="G16" s="180"/>
      <c r="H16" s="180"/>
      <c r="I16" s="180"/>
      <c r="J16" s="180"/>
      <c r="K16" s="180"/>
    </row>
    <row r="17" spans="1:11" ht="17.25" customHeight="1">
      <c r="A17" s="17">
        <v>710</v>
      </c>
      <c r="B17" s="17">
        <v>71014</v>
      </c>
      <c r="C17" s="17"/>
      <c r="D17" s="179"/>
      <c r="E17" s="179"/>
      <c r="F17" s="188">
        <v>15000</v>
      </c>
      <c r="G17" s="180">
        <v>15000</v>
      </c>
      <c r="H17" s="180"/>
      <c r="I17" s="180"/>
      <c r="J17" s="180"/>
      <c r="K17" s="180"/>
    </row>
    <row r="18" spans="1:11" ht="16.5" customHeight="1">
      <c r="A18" s="17">
        <v>710</v>
      </c>
      <c r="B18" s="17">
        <v>71015</v>
      </c>
      <c r="C18" s="17">
        <v>2110</v>
      </c>
      <c r="D18" s="179">
        <v>248600</v>
      </c>
      <c r="E18" s="179"/>
      <c r="F18" s="188"/>
      <c r="G18" s="180"/>
      <c r="H18" s="180"/>
      <c r="I18" s="180"/>
      <c r="J18" s="180"/>
      <c r="K18" s="180"/>
    </row>
    <row r="19" spans="1:11" ht="16.5" customHeight="1">
      <c r="A19" s="17">
        <v>710</v>
      </c>
      <c r="B19" s="17">
        <v>71015</v>
      </c>
      <c r="C19" s="17">
        <v>6410</v>
      </c>
      <c r="D19" s="179">
        <v>40000</v>
      </c>
      <c r="E19" s="179"/>
      <c r="F19" s="188"/>
      <c r="G19" s="180"/>
      <c r="H19" s="180"/>
      <c r="I19" s="180"/>
      <c r="J19" s="180"/>
      <c r="K19" s="180"/>
    </row>
    <row r="20" spans="1:11" ht="17.25" customHeight="1">
      <c r="A20" s="17">
        <v>710</v>
      </c>
      <c r="B20" s="17">
        <v>71015</v>
      </c>
      <c r="C20" s="17"/>
      <c r="D20" s="179"/>
      <c r="E20" s="179"/>
      <c r="F20" s="188">
        <v>288600</v>
      </c>
      <c r="G20" s="180">
        <v>248600</v>
      </c>
      <c r="H20" s="43">
        <v>180592</v>
      </c>
      <c r="I20" s="43">
        <v>37040</v>
      </c>
      <c r="J20" s="181"/>
      <c r="K20" s="181">
        <v>40000</v>
      </c>
    </row>
    <row r="21" spans="1:11" ht="18" customHeight="1">
      <c r="A21" s="17">
        <v>750</v>
      </c>
      <c r="B21" s="17">
        <v>75011</v>
      </c>
      <c r="C21" s="17">
        <v>2110</v>
      </c>
      <c r="D21" s="182">
        <v>100500</v>
      </c>
      <c r="E21" s="182"/>
      <c r="F21" s="190"/>
      <c r="G21" s="181"/>
      <c r="H21" s="181"/>
      <c r="I21" s="181"/>
      <c r="J21" s="181"/>
      <c r="K21" s="181"/>
    </row>
    <row r="22" spans="1:11" ht="19.5" customHeight="1">
      <c r="A22" s="17">
        <v>750</v>
      </c>
      <c r="B22" s="17">
        <v>75011</v>
      </c>
      <c r="C22" s="17"/>
      <c r="D22" s="182"/>
      <c r="E22" s="182"/>
      <c r="F22" s="190">
        <v>100500</v>
      </c>
      <c r="G22" s="181">
        <v>100500</v>
      </c>
      <c r="H22" s="43">
        <v>84065</v>
      </c>
      <c r="I22" s="43">
        <v>16435</v>
      </c>
      <c r="J22" s="181"/>
      <c r="K22" s="181"/>
    </row>
    <row r="23" spans="1:11" ht="19.5" customHeight="1">
      <c r="A23" s="17">
        <v>750</v>
      </c>
      <c r="B23" s="17">
        <v>75045</v>
      </c>
      <c r="C23" s="17">
        <v>2110</v>
      </c>
      <c r="D23" s="182">
        <v>15000</v>
      </c>
      <c r="E23" s="182"/>
      <c r="F23" s="190"/>
      <c r="G23" s="181"/>
      <c r="H23" s="181"/>
      <c r="I23" s="181"/>
      <c r="J23" s="181"/>
      <c r="K23" s="181"/>
    </row>
    <row r="24" spans="1:11" ht="19.5" customHeight="1">
      <c r="A24" s="17">
        <v>750</v>
      </c>
      <c r="B24" s="17">
        <v>75045</v>
      </c>
      <c r="C24" s="17"/>
      <c r="D24" s="182"/>
      <c r="E24" s="182"/>
      <c r="F24" s="190">
        <v>15000</v>
      </c>
      <c r="G24" s="181">
        <v>15000</v>
      </c>
      <c r="H24" s="43">
        <v>9000</v>
      </c>
      <c r="I24" s="43">
        <v>755</v>
      </c>
      <c r="J24" s="181"/>
      <c r="K24" s="181"/>
    </row>
    <row r="25" spans="1:11" ht="19.5" customHeight="1">
      <c r="A25" s="169">
        <v>754</v>
      </c>
      <c r="B25" s="169">
        <v>75411</v>
      </c>
      <c r="C25" s="17">
        <v>2110</v>
      </c>
      <c r="D25" s="183">
        <v>2412400</v>
      </c>
      <c r="E25" s="183"/>
      <c r="F25" s="190"/>
      <c r="G25" s="181"/>
      <c r="H25" s="43"/>
      <c r="I25" s="43"/>
      <c r="J25" s="181"/>
      <c r="K25" s="181"/>
    </row>
    <row r="26" spans="1:11" ht="12.75" customHeight="1">
      <c r="A26" s="197">
        <v>1</v>
      </c>
      <c r="B26" s="197">
        <v>2</v>
      </c>
      <c r="C26" s="197">
        <v>3</v>
      </c>
      <c r="D26" s="415">
        <v>4</v>
      </c>
      <c r="E26" s="415">
        <v>4</v>
      </c>
      <c r="F26" s="416">
        <v>5</v>
      </c>
      <c r="G26" s="197">
        <v>6</v>
      </c>
      <c r="H26" s="197">
        <v>7</v>
      </c>
      <c r="I26" s="197">
        <v>8</v>
      </c>
      <c r="J26" s="197">
        <v>9</v>
      </c>
      <c r="K26" s="197">
        <v>10</v>
      </c>
    </row>
    <row r="27" spans="1:11" ht="16.5" customHeight="1">
      <c r="A27" s="169">
        <v>754</v>
      </c>
      <c r="B27" s="169">
        <v>75411</v>
      </c>
      <c r="C27" s="17"/>
      <c r="D27" s="183"/>
      <c r="E27" s="183"/>
      <c r="F27" s="191">
        <v>2412400</v>
      </c>
      <c r="G27" s="43">
        <v>2412400</v>
      </c>
      <c r="H27" s="43">
        <v>1810718</v>
      </c>
      <c r="I27" s="43">
        <v>3500</v>
      </c>
      <c r="J27" s="181"/>
      <c r="K27" s="181"/>
    </row>
    <row r="28" spans="1:11" ht="19.5" customHeight="1">
      <c r="A28" s="169">
        <v>851</v>
      </c>
      <c r="B28" s="169">
        <v>85156</v>
      </c>
      <c r="C28" s="17">
        <v>2110</v>
      </c>
      <c r="D28" s="183">
        <v>1373000</v>
      </c>
      <c r="E28" s="183"/>
      <c r="F28" s="190"/>
      <c r="G28" s="181"/>
      <c r="H28" s="181"/>
      <c r="I28" s="181"/>
      <c r="J28" s="181"/>
      <c r="K28" s="181"/>
    </row>
    <row r="29" spans="1:11" ht="16.5" customHeight="1">
      <c r="A29" s="169">
        <v>851</v>
      </c>
      <c r="B29" s="169">
        <v>85156</v>
      </c>
      <c r="C29" s="17"/>
      <c r="D29" s="183"/>
      <c r="E29" s="183"/>
      <c r="F29" s="192">
        <v>1373000</v>
      </c>
      <c r="G29" s="43">
        <v>1373000</v>
      </c>
      <c r="H29" s="181"/>
      <c r="I29" s="181"/>
      <c r="J29" s="181"/>
      <c r="K29" s="181"/>
    </row>
    <row r="30" spans="1:11" ht="19.5" customHeight="1">
      <c r="A30" s="169">
        <v>852</v>
      </c>
      <c r="B30" s="169">
        <v>85220</v>
      </c>
      <c r="C30" s="17">
        <v>2110</v>
      </c>
      <c r="D30" s="183">
        <v>3000</v>
      </c>
      <c r="E30" s="183"/>
      <c r="F30" s="190"/>
      <c r="G30" s="181"/>
      <c r="H30" s="181"/>
      <c r="I30" s="181"/>
      <c r="J30" s="181"/>
      <c r="K30" s="181"/>
    </row>
    <row r="31" spans="1:11" ht="19.5" customHeight="1">
      <c r="A31" s="169">
        <v>852</v>
      </c>
      <c r="B31" s="169">
        <v>85220</v>
      </c>
      <c r="C31" s="17"/>
      <c r="D31" s="183"/>
      <c r="E31" s="183"/>
      <c r="F31" s="190">
        <v>3000</v>
      </c>
      <c r="G31" s="181">
        <v>3000</v>
      </c>
      <c r="H31" s="181"/>
      <c r="I31" s="181"/>
      <c r="J31" s="181"/>
      <c r="K31" s="181"/>
    </row>
    <row r="32" spans="1:11" ht="19.5" customHeight="1">
      <c r="A32" s="169">
        <v>853</v>
      </c>
      <c r="B32" s="169">
        <v>85321</v>
      </c>
      <c r="C32" s="17">
        <v>2110</v>
      </c>
      <c r="D32" s="183">
        <v>60000</v>
      </c>
      <c r="E32" s="183"/>
      <c r="F32" s="190"/>
      <c r="G32" s="181"/>
      <c r="H32" s="181"/>
      <c r="I32" s="181"/>
      <c r="J32" s="181"/>
      <c r="K32" s="181"/>
    </row>
    <row r="33" spans="1:11" ht="19.5" customHeight="1">
      <c r="A33" s="18">
        <v>853</v>
      </c>
      <c r="B33" s="18">
        <v>85321</v>
      </c>
      <c r="C33" s="18"/>
      <c r="D33" s="184"/>
      <c r="E33" s="184"/>
      <c r="F33" s="193">
        <v>60000</v>
      </c>
      <c r="G33" s="44">
        <v>60000</v>
      </c>
      <c r="H33" s="44">
        <v>50458</v>
      </c>
      <c r="I33" s="44">
        <v>3842</v>
      </c>
      <c r="J33" s="185"/>
      <c r="K33" s="185"/>
    </row>
    <row r="34" spans="1:11" ht="19.5" customHeight="1">
      <c r="A34" s="575" t="s">
        <v>41</v>
      </c>
      <c r="B34" s="576"/>
      <c r="C34" s="577"/>
      <c r="D34" s="176">
        <f>SUM(D7:D33)-D26</f>
        <v>4678500</v>
      </c>
      <c r="E34" s="176">
        <f aca="true" t="shared" si="0" ref="E34:K34">SUM(E7:E33)-E26</f>
        <v>181000</v>
      </c>
      <c r="F34" s="176">
        <f t="shared" si="0"/>
        <v>4678500</v>
      </c>
      <c r="G34" s="176">
        <f t="shared" si="0"/>
        <v>4638500</v>
      </c>
      <c r="H34" s="176">
        <f t="shared" si="0"/>
        <v>2134833</v>
      </c>
      <c r="I34" s="176">
        <f t="shared" si="0"/>
        <v>61572</v>
      </c>
      <c r="J34" s="176">
        <f t="shared" si="0"/>
        <v>0</v>
      </c>
      <c r="K34" s="176">
        <f t="shared" si="0"/>
        <v>40000</v>
      </c>
    </row>
    <row r="36" ht="12.75">
      <c r="A36" s="34"/>
    </row>
  </sheetData>
  <mergeCells count="12">
    <mergeCell ref="K4:K5"/>
    <mergeCell ref="G3:K3"/>
    <mergeCell ref="D3:D5"/>
    <mergeCell ref="F3:F5"/>
    <mergeCell ref="A1:J1"/>
    <mergeCell ref="G4:G5"/>
    <mergeCell ref="E3:E5"/>
    <mergeCell ref="A34:C34"/>
    <mergeCell ref="H4:J4"/>
    <mergeCell ref="A3:A5"/>
    <mergeCell ref="B3:B5"/>
    <mergeCell ref="C3:C5"/>
  </mergeCells>
  <printOptions horizontalCentered="1"/>
  <pageMargins left="0.5511811023622047" right="0.5511811023622047" top="1.31" bottom="0.98" header="0.67" footer="0.72"/>
  <pageSetup horizontalDpi="300" verticalDpi="300" orientation="landscape" paperSize="9" scale="90" r:id="rId1"/>
  <headerFooter alignWithMargins="0">
    <oddHeader xml:space="preserve">&amp;RZałącznik nr &amp;A
do uchwały Nr IX/75/2007
Rady Powiatu w Choszcznie 
z dnia 28 grudnia 2007 r. </oddHeader>
    <oddFooter>&amp;Cstrona&amp;P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Magdziarek</cp:lastModifiedBy>
  <cp:lastPrinted>2008-01-02T12:33:05Z</cp:lastPrinted>
  <dcterms:created xsi:type="dcterms:W3CDTF">1998-12-09T13:02:10Z</dcterms:created>
  <dcterms:modified xsi:type="dcterms:W3CDTF">2008-01-03T09:05:30Z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