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wpf" sheetId="1" r:id="rId1"/>
  </sheets>
  <definedNames>
    <definedName name="_xlnm.Print_Area" localSheetId="0">'wpf'!$A$1:$Q$42</definedName>
  </definedNames>
  <calcPr fullCalcOnLoad="1"/>
</workbook>
</file>

<file path=xl/sharedStrings.xml><?xml version="1.0" encoding="utf-8"?>
<sst xmlns="http://schemas.openxmlformats.org/spreadsheetml/2006/main" count="106" uniqueCount="76">
  <si>
    <t>L.p.</t>
  </si>
  <si>
    <t>Wyszczególnienie</t>
  </si>
  <si>
    <t>Wykonanie 2008</t>
  </si>
  <si>
    <t>Wykonanie 2009</t>
  </si>
  <si>
    <t>Plan 3 kw.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</si>
  <si>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</si>
  <si>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</si>
  <si>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</si>
  <si>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</si>
  <si>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</si>
  <si>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</si>
  <si>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</si>
  <si>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</si>
  <si>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</si>
  <si>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</si>
  <si>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</si>
  <si>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</si>
  <si>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</si>
  <si>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</si>
  <si>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</si>
  <si>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</si>
  <si>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</si>
  <si>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</si>
  <si>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</si>
  <si>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</si>
  <si>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</si>
  <si>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</si>
  <si>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</si>
  <si>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</si>
  <si>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</si>
  <si>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</si>
  <si>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</si>
  <si>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</si>
  <si>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</si>
  <si>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</si>
  <si>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</si>
  <si>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</si>
  <si>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</si>
  <si>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</si>
  <si>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</si>
  <si>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</si>
  <si>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</si>
  <si>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</si>
  <si>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</si>
  <si>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</si>
  <si>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</si>
  <si>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</si>
  <si>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</si>
  <si>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</si>
  <si>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</si>
  <si>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</si>
  <si>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</si>
  <si>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</si>
  <si>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</si>
  <si>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</si>
  <si>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</si>
  <si>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</si>
  <si>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Kwota zobowiązań związku współtworzonego przez jst przypadających do spłaty w danym roku budżetowym podlegająca doliczeniu zgodnie z art. 244 ufp</t>
  </si>
  <si>
    <t>Relacja planowanej łącznej kwoty spłat zobowiązań do dochodów</t>
  </si>
  <si>
    <t>15a</t>
  </si>
  <si>
    <t>Maksymalny dopuszczalny wskaźnik spłaty z art. 243 ufp</t>
  </si>
  <si>
    <t>15b</t>
  </si>
  <si>
    <t>Planowana łączna kwota spłaty zobowiązań po uwzględnieniu art. 244</t>
  </si>
  <si>
    <t>15c</t>
  </si>
  <si>
    <t>Relacja (Db-Wb+Dsm)/Do, o której mowa w art. 243 w danym roku</t>
  </si>
  <si>
    <t>Spełnienie wskaźnika spłaty z art. 243 ufp po uwzględnieniu art. 244 ufp</t>
  </si>
  <si>
    <t>Planowana łączna kwota spłaty zobowiązań do dochodów ogółem -max 15% z art. 169 sufp</t>
  </si>
  <si>
    <t>Zadłużenie/dochody ogółem [(13–13a):1] - max 60% z art. 170 sufp</t>
  </si>
  <si>
    <t>Wydatki ogółem (10+19)</t>
  </si>
  <si>
    <t>Wynik budżetu (1 - 20)</t>
  </si>
  <si>
    <t>Przychody budżetu (4+5+11)</t>
  </si>
  <si>
    <t>Rozchody budżetu (7a + 8)</t>
  </si>
  <si>
    <t>Wydatki bieżące razem            (2 + 7b)</t>
  </si>
  <si>
    <t>TAK</t>
  </si>
  <si>
    <t>NIE</t>
  </si>
  <si>
    <t>Wykonanie 2010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</si>
</sst>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2" fillId="3" borderId="0" applyNumberFormat="0" applyBorder="0" applyAlignment="0" applyProtection="0"/>
    <xf numFmtId="0" fontId="18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0" fontId="2" fillId="0" borderId="10" xfId="55" applyNumberFormat="1" applyFont="1" applyBorder="1" applyAlignment="1">
      <alignment/>
    </xf>
    <xf numFmtId="10" fontId="2" fillId="0" borderId="10" xfId="55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23" fillId="0" borderId="0" xfId="0" applyNumberFormat="1" applyFont="1" applyAlignment="1">
      <alignment vertical="top"/>
    </xf>
    <xf numFmtId="10" fontId="2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8.796875" defaultRowHeight="14.25"/>
  <cols>
    <col min="1" max="1" width="3.19921875" style="4" customWidth="1"/>
    <col min="2" max="2" width="29.69921875" style="5" customWidth="1"/>
    <col min="3" max="5" width="11.69921875" style="6" customWidth="1"/>
    <col min="6" max="6" width="12.5" style="6" customWidth="1"/>
    <col min="7" max="12" width="11.69921875" style="6" customWidth="1"/>
    <col min="13" max="13" width="12.3984375" style="6" customWidth="1"/>
    <col min="14" max="14" width="12.59765625" style="6" customWidth="1"/>
    <col min="15" max="15" width="12.5" style="6" customWidth="1"/>
    <col min="16" max="16" width="13.09765625" style="6" customWidth="1"/>
    <col min="17" max="17" width="11.8984375" style="6" customWidth="1"/>
  </cols>
  <sheetData>
    <row r="1" spans="1:18" s="11" customFormat="1" ht="25.5">
      <c r="A1" s="1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26" t="s">
        <v>75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10"/>
    </row>
    <row r="2" spans="1:18" s="16" customFormat="1" ht="14.25">
      <c r="A2" s="12">
        <v>1</v>
      </c>
      <c r="B2" s="13" t="s">
        <v>16</v>
      </c>
      <c r="C2" s="14">
        <v>38637211.47</v>
      </c>
      <c r="D2" s="14">
        <v>46396227.67</v>
      </c>
      <c r="E2" s="14">
        <v>50317488</v>
      </c>
      <c r="F2" s="14">
        <f>SUM(F3:F4)</f>
        <v>49847920.25</v>
      </c>
      <c r="G2" s="14">
        <f>SUM(G3:G4)</f>
        <v>51784635.46</v>
      </c>
      <c r="H2" s="14">
        <f aca="true" t="shared" si="0" ref="H2:Q2">SUM(H3:H4)</f>
        <v>49886337.29</v>
      </c>
      <c r="I2" s="14">
        <f t="shared" si="0"/>
        <v>51531912</v>
      </c>
      <c r="J2" s="14">
        <f t="shared" si="0"/>
        <v>52804624</v>
      </c>
      <c r="K2" s="14">
        <f t="shared" si="0"/>
        <v>54599981</v>
      </c>
      <c r="L2" s="14">
        <f t="shared" si="0"/>
        <v>56456381</v>
      </c>
      <c r="M2" s="14">
        <f t="shared" si="0"/>
        <v>58395433.75</v>
      </c>
      <c r="N2" s="14">
        <f t="shared" si="0"/>
        <v>61003571.35</v>
      </c>
      <c r="O2" s="14">
        <f t="shared" si="0"/>
        <v>63287149.99</v>
      </c>
      <c r="P2" s="14">
        <f t="shared" si="0"/>
        <v>64839578.52</v>
      </c>
      <c r="Q2" s="14">
        <f t="shared" si="0"/>
        <v>66471030</v>
      </c>
      <c r="R2" s="15"/>
    </row>
    <row r="3" spans="1:18" ht="14.25">
      <c r="A3" s="2" t="s">
        <v>17</v>
      </c>
      <c r="B3" s="3" t="s">
        <v>18</v>
      </c>
      <c r="C3" s="6">
        <v>37562400.25</v>
      </c>
      <c r="D3" s="6">
        <v>43080146.15</v>
      </c>
      <c r="E3" s="6">
        <v>45346121</v>
      </c>
      <c r="F3" s="6">
        <v>46379405.85</v>
      </c>
      <c r="G3" s="6">
        <v>47053136.46</v>
      </c>
      <c r="H3" s="6">
        <v>49186988.29</v>
      </c>
      <c r="I3" s="6">
        <v>51531912</v>
      </c>
      <c r="J3" s="6">
        <v>52804624</v>
      </c>
      <c r="K3" s="6">
        <v>54599981</v>
      </c>
      <c r="L3" s="6">
        <v>56456381</v>
      </c>
      <c r="M3" s="6">
        <v>58395433.75</v>
      </c>
      <c r="N3" s="6">
        <v>61003571.35</v>
      </c>
      <c r="O3" s="6">
        <v>63287149.99</v>
      </c>
      <c r="P3" s="6">
        <v>64839578.52</v>
      </c>
      <c r="Q3" s="6">
        <v>66471030</v>
      </c>
      <c r="R3" s="1"/>
    </row>
    <row r="4" spans="1:18" ht="14.25">
      <c r="A4" s="2" t="s">
        <v>19</v>
      </c>
      <c r="B4" s="3" t="s">
        <v>20</v>
      </c>
      <c r="C4" s="6">
        <v>1074811.22</v>
      </c>
      <c r="D4" s="6">
        <v>3316081.52</v>
      </c>
      <c r="E4" s="6">
        <v>4971367</v>
      </c>
      <c r="F4" s="6">
        <v>3468514.4</v>
      </c>
      <c r="G4" s="6">
        <v>4731499</v>
      </c>
      <c r="H4" s="6">
        <v>699349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1"/>
    </row>
    <row r="5" spans="1:18" ht="14.25">
      <c r="A5" s="2" t="s">
        <v>21</v>
      </c>
      <c r="B5" s="3" t="s">
        <v>22</v>
      </c>
      <c r="C5" s="6">
        <v>1024521.22</v>
      </c>
      <c r="D5" s="6">
        <v>549029.93</v>
      </c>
      <c r="E5" s="6">
        <v>769774</v>
      </c>
      <c r="F5" s="6">
        <v>16943.4</v>
      </c>
      <c r="G5" s="6">
        <v>28905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1"/>
    </row>
    <row r="6" spans="1:18" s="16" customFormat="1" ht="51">
      <c r="A6" s="19">
        <v>2</v>
      </c>
      <c r="B6" s="13" t="s">
        <v>23</v>
      </c>
      <c r="C6" s="20">
        <v>37699298.23</v>
      </c>
      <c r="D6" s="20">
        <v>41099149.07</v>
      </c>
      <c r="E6" s="20">
        <v>45994851</v>
      </c>
      <c r="F6" s="20">
        <f>SUM(45254445.6,-F19)</f>
        <v>44923680.76</v>
      </c>
      <c r="G6" s="20">
        <v>45520389.35</v>
      </c>
      <c r="H6" s="20">
        <v>45041796.27</v>
      </c>
      <c r="I6" s="20">
        <v>45770432.34</v>
      </c>
      <c r="J6" s="20">
        <v>46228136.66</v>
      </c>
      <c r="K6" s="20">
        <v>46690418.02</v>
      </c>
      <c r="L6" s="20">
        <v>47157322.21</v>
      </c>
      <c r="M6" s="20">
        <v>47628895.43</v>
      </c>
      <c r="N6" s="20">
        <v>48105184.38</v>
      </c>
      <c r="O6" s="20">
        <v>48586236.22</v>
      </c>
      <c r="P6" s="20">
        <v>49072098.59</v>
      </c>
      <c r="Q6" s="20">
        <v>49562819.57</v>
      </c>
      <c r="R6" s="15"/>
    </row>
    <row r="7" spans="1:18" ht="25.5">
      <c r="A7" s="18" t="s">
        <v>24</v>
      </c>
      <c r="B7" s="3" t="s">
        <v>25</v>
      </c>
      <c r="C7" s="7">
        <v>23051215.72</v>
      </c>
      <c r="D7" s="7">
        <v>25079865.16</v>
      </c>
      <c r="E7" s="7">
        <v>29116574</v>
      </c>
      <c r="F7" s="27">
        <v>28330454.74</v>
      </c>
      <c r="G7" s="7">
        <v>29622920</v>
      </c>
      <c r="H7" s="7">
        <v>29961306.96</v>
      </c>
      <c r="I7" s="7">
        <v>30380765.26</v>
      </c>
      <c r="J7" s="7">
        <v>30806095.97</v>
      </c>
      <c r="K7" s="7">
        <v>31237381.31</v>
      </c>
      <c r="L7" s="7">
        <v>31674704.65</v>
      </c>
      <c r="M7" s="7">
        <v>32118150.52</v>
      </c>
      <c r="N7" s="7">
        <v>32567804.62</v>
      </c>
      <c r="O7" s="7">
        <v>33023753.89</v>
      </c>
      <c r="P7" s="7">
        <v>33486086.44</v>
      </c>
      <c r="Q7" s="7">
        <v>33954891.65</v>
      </c>
      <c r="R7" s="1"/>
    </row>
    <row r="8" spans="1:18" ht="25.5">
      <c r="A8" s="18" t="s">
        <v>26</v>
      </c>
      <c r="B8" s="3" t="s">
        <v>27</v>
      </c>
      <c r="C8" s="7">
        <v>6651780.36</v>
      </c>
      <c r="D8" s="7">
        <v>5862325.96</v>
      </c>
      <c r="E8" s="7">
        <v>6906584</v>
      </c>
      <c r="F8" s="7">
        <v>7485618.85</v>
      </c>
      <c r="G8" s="7">
        <v>7140543</v>
      </c>
      <c r="H8" s="7">
        <v>6674079</v>
      </c>
      <c r="I8" s="7">
        <v>6740820</v>
      </c>
      <c r="J8" s="7">
        <v>6808228</v>
      </c>
      <c r="K8" s="7">
        <v>6876310</v>
      </c>
      <c r="L8" s="7">
        <v>6945073</v>
      </c>
      <c r="M8" s="7">
        <v>7014524</v>
      </c>
      <c r="N8" s="7">
        <v>7084669</v>
      </c>
      <c r="O8" s="7">
        <v>7155516</v>
      </c>
      <c r="P8" s="7">
        <v>7227071</v>
      </c>
      <c r="Q8" s="7">
        <v>7299342</v>
      </c>
      <c r="R8" s="1"/>
    </row>
    <row r="9" spans="1:18" ht="14.25">
      <c r="A9" s="18" t="s">
        <v>28</v>
      </c>
      <c r="B9" s="3" t="s">
        <v>29</v>
      </c>
      <c r="C9" s="7">
        <v>0</v>
      </c>
      <c r="D9" s="7">
        <v>0</v>
      </c>
      <c r="E9" s="7">
        <v>0</v>
      </c>
      <c r="F9" s="7">
        <v>0</v>
      </c>
      <c r="G9" s="7">
        <v>683400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1"/>
    </row>
    <row r="10" spans="1:18" ht="38.25">
      <c r="A10" s="18" t="s">
        <v>30</v>
      </c>
      <c r="B10" s="3" t="s">
        <v>31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1"/>
    </row>
    <row r="11" spans="1:18" ht="25.5">
      <c r="A11" s="18" t="s">
        <v>32</v>
      </c>
      <c r="B11" s="3" t="s">
        <v>33</v>
      </c>
      <c r="C11" s="7">
        <v>0</v>
      </c>
      <c r="D11" s="7">
        <v>0</v>
      </c>
      <c r="E11" s="7">
        <v>0</v>
      </c>
      <c r="F11" s="7">
        <v>0</v>
      </c>
      <c r="G11" s="7">
        <v>5797935.75</v>
      </c>
      <c r="H11" s="7">
        <v>2701896</v>
      </c>
      <c r="I11" s="7">
        <v>2442817</v>
      </c>
      <c r="J11" s="7">
        <v>228425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1"/>
    </row>
    <row r="12" spans="1:18" s="16" customFormat="1" ht="14.25">
      <c r="A12" s="19">
        <v>3</v>
      </c>
      <c r="B12" s="13" t="s">
        <v>34</v>
      </c>
      <c r="C12" s="20">
        <v>937913.24</v>
      </c>
      <c r="D12" s="20">
        <v>5297078.6</v>
      </c>
      <c r="E12" s="20">
        <v>4322637</v>
      </c>
      <c r="F12" s="20">
        <f>SUM(F2,-F6)</f>
        <v>4924239.490000002</v>
      </c>
      <c r="G12" s="20">
        <f>SUM(G2,-G6)</f>
        <v>6264246.109999999</v>
      </c>
      <c r="H12" s="20">
        <f aca="true" t="shared" si="1" ref="H12:Q12">SUM(H2,-H6)</f>
        <v>4844541.019999996</v>
      </c>
      <c r="I12" s="20">
        <f t="shared" si="1"/>
        <v>5761479.659999996</v>
      </c>
      <c r="J12" s="20">
        <f t="shared" si="1"/>
        <v>6576487.340000004</v>
      </c>
      <c r="K12" s="20">
        <f t="shared" si="1"/>
        <v>7909562.979999997</v>
      </c>
      <c r="L12" s="20">
        <f t="shared" si="1"/>
        <v>9299058.79</v>
      </c>
      <c r="M12" s="20">
        <f t="shared" si="1"/>
        <v>10766538.32</v>
      </c>
      <c r="N12" s="20">
        <f t="shared" si="1"/>
        <v>12898386.969999999</v>
      </c>
      <c r="O12" s="20">
        <f t="shared" si="1"/>
        <v>14700913.770000003</v>
      </c>
      <c r="P12" s="20">
        <f t="shared" si="1"/>
        <v>15767479.93</v>
      </c>
      <c r="Q12" s="20">
        <f t="shared" si="1"/>
        <v>16908210.43</v>
      </c>
      <c r="R12" s="15"/>
    </row>
    <row r="13" spans="1:18" ht="38.25">
      <c r="A13" s="18">
        <v>4</v>
      </c>
      <c r="B13" s="3" t="s">
        <v>35</v>
      </c>
      <c r="C13" s="7">
        <v>3533828.17</v>
      </c>
      <c r="D13" s="7">
        <v>2723611.16</v>
      </c>
      <c r="E13" s="7">
        <v>3119493</v>
      </c>
      <c r="F13" s="7">
        <v>3119493.19</v>
      </c>
      <c r="G13" s="7">
        <v>2028965.29</v>
      </c>
      <c r="H13" s="7">
        <v>86435.71</v>
      </c>
      <c r="I13" s="7">
        <v>1680091.26</v>
      </c>
      <c r="J13" s="7">
        <v>1931808.19</v>
      </c>
      <c r="K13" s="7">
        <v>1528954.82</v>
      </c>
      <c r="L13" s="7">
        <v>871812.58</v>
      </c>
      <c r="M13" s="7">
        <v>219925.71</v>
      </c>
      <c r="N13" s="7">
        <v>0</v>
      </c>
      <c r="O13" s="7">
        <v>0</v>
      </c>
      <c r="P13" s="7">
        <v>0</v>
      </c>
      <c r="Q13" s="7">
        <v>0</v>
      </c>
      <c r="R13" s="1"/>
    </row>
    <row r="14" spans="1:18" ht="51">
      <c r="A14" s="18" t="s">
        <v>36</v>
      </c>
      <c r="B14" s="3" t="s">
        <v>37</v>
      </c>
      <c r="C14" s="7">
        <v>3477668</v>
      </c>
      <c r="D14" s="7">
        <v>1256634</v>
      </c>
      <c r="E14" s="7">
        <v>1063735</v>
      </c>
      <c r="F14" s="7">
        <v>1163735</v>
      </c>
      <c r="G14" s="7">
        <v>1457973.29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1"/>
    </row>
    <row r="15" spans="1:18" ht="25.5">
      <c r="A15" s="18">
        <v>5</v>
      </c>
      <c r="B15" s="3" t="s">
        <v>38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1"/>
    </row>
    <row r="16" spans="1:18" ht="14.25">
      <c r="A16" s="18">
        <v>6</v>
      </c>
      <c r="B16" s="3" t="s">
        <v>39</v>
      </c>
      <c r="C16" s="7">
        <v>4471741.41</v>
      </c>
      <c r="D16" s="7">
        <v>8020689.76</v>
      </c>
      <c r="E16" s="7">
        <v>7442130</v>
      </c>
      <c r="F16" s="7">
        <f>SUM(F12,F13)</f>
        <v>8043732.680000002</v>
      </c>
      <c r="G16" s="7">
        <f>SUM(G12:G13)</f>
        <v>8293211.399999999</v>
      </c>
      <c r="H16" s="7">
        <f aca="true" t="shared" si="2" ref="H16:Q16">SUM(H12:H13)</f>
        <v>4930976.729999996</v>
      </c>
      <c r="I16" s="7">
        <f t="shared" si="2"/>
        <v>7441570.919999996</v>
      </c>
      <c r="J16" s="7">
        <f t="shared" si="2"/>
        <v>8508295.530000003</v>
      </c>
      <c r="K16" s="7">
        <f t="shared" si="2"/>
        <v>9438517.799999997</v>
      </c>
      <c r="L16" s="7">
        <f t="shared" si="2"/>
        <v>10170871.37</v>
      </c>
      <c r="M16" s="7">
        <f t="shared" si="2"/>
        <v>10986464.030000001</v>
      </c>
      <c r="N16" s="7">
        <f t="shared" si="2"/>
        <v>12898386.969999999</v>
      </c>
      <c r="O16" s="7">
        <f t="shared" si="2"/>
        <v>14700913.770000003</v>
      </c>
      <c r="P16" s="7">
        <f t="shared" si="2"/>
        <v>15767479.93</v>
      </c>
      <c r="Q16" s="7">
        <f t="shared" si="2"/>
        <v>16908210.43</v>
      </c>
      <c r="R16" s="1"/>
    </row>
    <row r="17" spans="1:18" ht="14.25">
      <c r="A17" s="18">
        <v>7</v>
      </c>
      <c r="B17" s="21" t="s">
        <v>40</v>
      </c>
      <c r="C17" s="7">
        <v>327767.97</v>
      </c>
      <c r="D17" s="7">
        <v>491559.94</v>
      </c>
      <c r="E17" s="7">
        <v>1153691</v>
      </c>
      <c r="F17" s="7">
        <f>SUM(F18:F19)</f>
        <v>726596.8400000001</v>
      </c>
      <c r="G17" s="7">
        <f>SUM(G18:G19)</f>
        <v>1538292</v>
      </c>
      <c r="H17" s="7">
        <f>SUM(H18:H19)</f>
        <v>1781536.47</v>
      </c>
      <c r="I17" s="7">
        <v>2450375.81</v>
      </c>
      <c r="J17" s="7">
        <v>2945888.37</v>
      </c>
      <c r="K17" s="7">
        <v>3021988.24</v>
      </c>
      <c r="L17" s="7">
        <v>2946900.87</v>
      </c>
      <c r="M17" s="7">
        <v>2820820.46</v>
      </c>
      <c r="N17" s="7">
        <v>2225580.35</v>
      </c>
      <c r="O17" s="7">
        <v>2024308.99</v>
      </c>
      <c r="P17" s="7">
        <v>1893079.52</v>
      </c>
      <c r="Q17" s="7">
        <v>704119.34</v>
      </c>
      <c r="R17" s="1"/>
    </row>
    <row r="18" spans="1:18" ht="38.25">
      <c r="A18" s="18" t="s">
        <v>41</v>
      </c>
      <c r="B18" s="3" t="s">
        <v>42</v>
      </c>
      <c r="C18" s="7">
        <v>243838.39</v>
      </c>
      <c r="D18" s="7">
        <v>368215.55</v>
      </c>
      <c r="E18" s="7">
        <v>395832</v>
      </c>
      <c r="F18" s="7">
        <v>395832</v>
      </c>
      <c r="G18" s="7">
        <v>570992</v>
      </c>
      <c r="H18" s="7">
        <v>829100</v>
      </c>
      <c r="I18" s="7">
        <v>1474732</v>
      </c>
      <c r="J18" s="7">
        <v>2556432</v>
      </c>
      <c r="K18" s="7">
        <v>2284770</v>
      </c>
      <c r="L18" s="7">
        <v>2321292</v>
      </c>
      <c r="M18" s="7">
        <v>2321292</v>
      </c>
      <c r="N18" s="7">
        <v>1886044</v>
      </c>
      <c r="O18" s="7">
        <v>1805076</v>
      </c>
      <c r="P18" s="7">
        <v>1786821</v>
      </c>
      <c r="Q18" s="7">
        <v>687855</v>
      </c>
      <c r="R18" s="1"/>
    </row>
    <row r="19" spans="1:18" ht="14.25">
      <c r="A19" s="18" t="s">
        <v>43</v>
      </c>
      <c r="B19" s="3" t="s">
        <v>44</v>
      </c>
      <c r="C19" s="7">
        <v>83929.58</v>
      </c>
      <c r="D19" s="7">
        <v>123344.39</v>
      </c>
      <c r="E19" s="7">
        <v>757859</v>
      </c>
      <c r="F19" s="7">
        <v>330764.84</v>
      </c>
      <c r="G19" s="7">
        <v>967300</v>
      </c>
      <c r="H19" s="7">
        <v>952436.47</v>
      </c>
      <c r="I19" s="7">
        <v>975643.81</v>
      </c>
      <c r="J19" s="7">
        <v>889456.37</v>
      </c>
      <c r="K19" s="7">
        <v>737218.24</v>
      </c>
      <c r="L19" s="7">
        <v>625608.87</v>
      </c>
      <c r="M19" s="7">
        <v>499528.46</v>
      </c>
      <c r="N19" s="7">
        <v>339536.35</v>
      </c>
      <c r="O19" s="7">
        <v>219232.99</v>
      </c>
      <c r="P19" s="7">
        <v>106258.52</v>
      </c>
      <c r="Q19" s="7">
        <v>16264.34</v>
      </c>
      <c r="R19" s="1"/>
    </row>
    <row r="20" spans="1:18" ht="25.5">
      <c r="A20" s="18">
        <v>8</v>
      </c>
      <c r="B20" s="3" t="s">
        <v>45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"/>
    </row>
    <row r="21" spans="1:18" ht="14.25">
      <c r="A21" s="18">
        <v>9</v>
      </c>
      <c r="B21" s="3" t="s">
        <v>46</v>
      </c>
      <c r="C21" s="6">
        <v>4143973.44</v>
      </c>
      <c r="D21" s="6">
        <v>7529129.82</v>
      </c>
      <c r="E21" s="6">
        <v>6288439</v>
      </c>
      <c r="F21" s="6">
        <f>SUM(F16,-F17,)</f>
        <v>7317135.840000002</v>
      </c>
      <c r="G21" s="6">
        <f>SUM(G16,-G17,)</f>
        <v>6754919.399999999</v>
      </c>
      <c r="H21" s="6">
        <f aca="true" t="shared" si="3" ref="H21:Q21">SUM(H16,-H17,)</f>
        <v>3149440.259999996</v>
      </c>
      <c r="I21" s="6">
        <f t="shared" si="3"/>
        <v>4991195.109999996</v>
      </c>
      <c r="J21" s="6">
        <f t="shared" si="3"/>
        <v>5562407.160000003</v>
      </c>
      <c r="K21" s="6">
        <f t="shared" si="3"/>
        <v>6416529.559999997</v>
      </c>
      <c r="L21" s="6">
        <f t="shared" si="3"/>
        <v>7223970.499999999</v>
      </c>
      <c r="M21" s="6">
        <f t="shared" si="3"/>
        <v>8165643.570000001</v>
      </c>
      <c r="N21" s="6">
        <f t="shared" si="3"/>
        <v>10672806.62</v>
      </c>
      <c r="O21" s="6">
        <f t="shared" si="3"/>
        <v>12676604.780000003</v>
      </c>
      <c r="P21" s="6">
        <f t="shared" si="3"/>
        <v>13874400.41</v>
      </c>
      <c r="Q21" s="6">
        <f t="shared" si="3"/>
        <v>16204091.09</v>
      </c>
      <c r="R21" s="1"/>
    </row>
    <row r="22" spans="1:18" ht="14.25">
      <c r="A22" s="18">
        <v>10</v>
      </c>
      <c r="B22" s="3" t="s">
        <v>47</v>
      </c>
      <c r="C22" s="6">
        <v>1751720.28</v>
      </c>
      <c r="D22" s="6">
        <v>7846008.79</v>
      </c>
      <c r="E22" s="6">
        <v>11958563</v>
      </c>
      <c r="F22" s="6">
        <v>10790580.9</v>
      </c>
      <c r="G22" s="6">
        <v>9969919.4</v>
      </c>
      <c r="H22" s="6">
        <v>3370000</v>
      </c>
      <c r="I22" s="6">
        <v>4409386.92</v>
      </c>
      <c r="J22" s="6">
        <v>4033452.34</v>
      </c>
      <c r="K22" s="6">
        <v>5544716.98</v>
      </c>
      <c r="L22" s="6">
        <v>7004044.79</v>
      </c>
      <c r="M22" s="6">
        <v>8165643.57</v>
      </c>
      <c r="N22" s="6">
        <v>10672806.62</v>
      </c>
      <c r="O22" s="6">
        <v>12676604.78</v>
      </c>
      <c r="P22" s="6">
        <v>13874400.41</v>
      </c>
      <c r="Q22" s="6">
        <v>15901930.43</v>
      </c>
      <c r="R22" s="1"/>
    </row>
    <row r="23" spans="1:18" ht="25.5">
      <c r="A23" s="18" t="s">
        <v>48</v>
      </c>
      <c r="B23" s="3" t="s">
        <v>49</v>
      </c>
      <c r="C23" s="6">
        <v>0</v>
      </c>
      <c r="D23" s="6">
        <v>0</v>
      </c>
      <c r="E23" s="6">
        <v>0</v>
      </c>
      <c r="F23" s="6">
        <v>0</v>
      </c>
      <c r="G23" s="6">
        <v>1765000</v>
      </c>
      <c r="H23" s="6">
        <v>2900000</v>
      </c>
      <c r="I23" s="6">
        <v>1350000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1"/>
    </row>
    <row r="24" spans="1:18" ht="25.5">
      <c r="A24" s="18">
        <v>11</v>
      </c>
      <c r="B24" s="3" t="s">
        <v>50</v>
      </c>
      <c r="C24" s="6">
        <v>331358</v>
      </c>
      <c r="D24" s="6">
        <v>3436372.16</v>
      </c>
      <c r="E24" s="6">
        <v>2743733</v>
      </c>
      <c r="F24" s="6">
        <v>6930050</v>
      </c>
      <c r="G24" s="6">
        <v>3215000</v>
      </c>
      <c r="H24" s="6">
        <v>2200651</v>
      </c>
      <c r="I24" s="6">
        <v>1350000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1"/>
    </row>
    <row r="25" spans="1:18" ht="14.25">
      <c r="A25" s="18">
        <v>12</v>
      </c>
      <c r="B25" s="3" t="s">
        <v>51</v>
      </c>
      <c r="C25" s="6">
        <v>2723611.16</v>
      </c>
      <c r="D25" s="6">
        <v>3119493.19</v>
      </c>
      <c r="E25" s="6">
        <v>-2926391</v>
      </c>
      <c r="F25" s="6">
        <f>SUM(F21,-F22,F24)</f>
        <v>3456604.9400000013</v>
      </c>
      <c r="G25" s="6">
        <f>SUM(G21,-G22,G24)</f>
        <v>0</v>
      </c>
      <c r="H25" s="6">
        <f aca="true" t="shared" si="4" ref="H25:Q25">SUM(H21,-H22,H24)</f>
        <v>1980091.259999996</v>
      </c>
      <c r="I25" s="6">
        <f t="shared" si="4"/>
        <v>1931808.1899999958</v>
      </c>
      <c r="J25" s="6">
        <f t="shared" si="4"/>
        <v>1528954.820000003</v>
      </c>
      <c r="K25" s="6">
        <f t="shared" si="4"/>
        <v>871812.5799999963</v>
      </c>
      <c r="L25" s="6">
        <f t="shared" si="4"/>
        <v>219925.70999999903</v>
      </c>
      <c r="M25" s="6">
        <f t="shared" si="4"/>
        <v>9.313225746154785E-10</v>
      </c>
      <c r="N25" s="6">
        <f t="shared" si="4"/>
        <v>0</v>
      </c>
      <c r="O25" s="6">
        <f t="shared" si="4"/>
        <v>3.725290298461914E-09</v>
      </c>
      <c r="P25" s="6">
        <f t="shared" si="4"/>
        <v>0</v>
      </c>
      <c r="Q25" s="6">
        <f t="shared" si="4"/>
        <v>302160.66000000015</v>
      </c>
      <c r="R25" s="1"/>
    </row>
    <row r="26" spans="1:18" ht="14.25">
      <c r="A26" s="18">
        <v>13</v>
      </c>
      <c r="B26" s="3" t="s">
        <v>52</v>
      </c>
      <c r="C26" s="6">
        <v>1739219</v>
      </c>
      <c r="D26" s="6">
        <v>4724537</v>
      </c>
      <c r="E26" s="6">
        <v>7217809</v>
      </c>
      <c r="F26" s="6">
        <v>11258755</v>
      </c>
      <c r="G26" s="6">
        <v>13902763</v>
      </c>
      <c r="H26" s="6">
        <v>15274314</v>
      </c>
      <c r="I26" s="6">
        <v>15149582</v>
      </c>
      <c r="J26" s="6">
        <v>13093150</v>
      </c>
      <c r="K26" s="6">
        <v>10808380</v>
      </c>
      <c r="L26" s="6">
        <v>8487088</v>
      </c>
      <c r="M26" s="6">
        <v>6165796</v>
      </c>
      <c r="N26" s="6">
        <v>4279752</v>
      </c>
      <c r="O26" s="6">
        <v>2474676</v>
      </c>
      <c r="P26" s="6">
        <v>687855</v>
      </c>
      <c r="Q26" s="6">
        <v>0</v>
      </c>
      <c r="R26" s="1"/>
    </row>
    <row r="27" spans="1:18" ht="25.5">
      <c r="A27" s="18" t="s">
        <v>53</v>
      </c>
      <c r="B27" s="3" t="s">
        <v>54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1"/>
    </row>
    <row r="28" spans="1:18" ht="38.25">
      <c r="A28" s="18" t="s">
        <v>55</v>
      </c>
      <c r="B28" s="3" t="s">
        <v>56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1"/>
    </row>
    <row r="29" spans="1:18" ht="63.75">
      <c r="A29" s="18">
        <v>14</v>
      </c>
      <c r="B29" s="3" t="s">
        <v>57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1"/>
    </row>
    <row r="30" spans="1:18" ht="25.5">
      <c r="A30" s="18">
        <v>15</v>
      </c>
      <c r="B30" s="3" t="s">
        <v>58</v>
      </c>
      <c r="C30" s="23">
        <v>0.0085</v>
      </c>
      <c r="D30" s="23">
        <v>0.0106</v>
      </c>
      <c r="E30" s="23">
        <v>0.0229</v>
      </c>
      <c r="F30" s="23">
        <v>0.0146</v>
      </c>
      <c r="G30" s="23">
        <v>0.0429</v>
      </c>
      <c r="H30" s="23">
        <v>0.0357</v>
      </c>
      <c r="I30" s="23">
        <v>0.0476</v>
      </c>
      <c r="J30" s="23">
        <v>0.0558</v>
      </c>
      <c r="K30" s="23">
        <v>0.0553</v>
      </c>
      <c r="L30" s="23">
        <v>0.0522</v>
      </c>
      <c r="M30" s="23">
        <v>0.0483</v>
      </c>
      <c r="N30" s="23">
        <v>0.0365</v>
      </c>
      <c r="O30" s="23">
        <v>0.032</v>
      </c>
      <c r="P30" s="23">
        <v>0.0292</v>
      </c>
      <c r="Q30" s="23">
        <v>0.0106</v>
      </c>
      <c r="R30" s="1"/>
    </row>
    <row r="31" spans="1:18" ht="25.5">
      <c r="A31" s="18" t="s">
        <v>59</v>
      </c>
      <c r="B31" s="3" t="s">
        <v>60</v>
      </c>
      <c r="C31" s="23">
        <v>0</v>
      </c>
      <c r="D31" s="23">
        <v>0</v>
      </c>
      <c r="E31" s="23">
        <v>0</v>
      </c>
      <c r="F31" s="23">
        <v>0</v>
      </c>
      <c r="G31" s="23">
        <v>0.02</v>
      </c>
      <c r="H31" s="23">
        <v>0.0169</v>
      </c>
      <c r="I31" s="23">
        <v>0.0209</v>
      </c>
      <c r="J31" s="23">
        <v>0.0651</v>
      </c>
      <c r="K31" s="23">
        <v>0.0862</v>
      </c>
      <c r="L31" s="23">
        <v>0.1107</v>
      </c>
      <c r="M31" s="23">
        <v>0.1309</v>
      </c>
      <c r="N31" s="23">
        <v>0.1536</v>
      </c>
      <c r="O31" s="23">
        <v>0.1784</v>
      </c>
      <c r="P31" s="23">
        <v>0.2035</v>
      </c>
      <c r="Q31" s="23">
        <v>0.2254</v>
      </c>
      <c r="R31" s="1"/>
    </row>
    <row r="32" spans="1:18" ht="25.5" hidden="1">
      <c r="A32" s="18" t="s">
        <v>61</v>
      </c>
      <c r="B32" s="3" t="s">
        <v>62</v>
      </c>
      <c r="C32" s="6">
        <v>0.0085</v>
      </c>
      <c r="D32" s="6">
        <v>0.0106</v>
      </c>
      <c r="E32" s="6">
        <v>0.0229</v>
      </c>
      <c r="F32" s="6">
        <v>0.0229</v>
      </c>
      <c r="G32" s="6">
        <v>0.0437</v>
      </c>
      <c r="H32" s="6">
        <v>0.0367</v>
      </c>
      <c r="I32" s="6">
        <v>0.0468</v>
      </c>
      <c r="J32" s="6">
        <v>0.0482</v>
      </c>
      <c r="K32" s="6">
        <v>0.0433</v>
      </c>
      <c r="L32" s="6">
        <v>0.0407</v>
      </c>
      <c r="M32" s="6">
        <v>0.0378</v>
      </c>
      <c r="N32" s="6">
        <v>0.0272</v>
      </c>
      <c r="O32" s="6">
        <v>0.0235</v>
      </c>
      <c r="P32" s="6">
        <v>0.0216</v>
      </c>
      <c r="Q32" s="6">
        <v>0.0068</v>
      </c>
      <c r="R32" s="1"/>
    </row>
    <row r="33" spans="1:18" ht="25.5" hidden="1">
      <c r="A33" s="18" t="s">
        <v>63</v>
      </c>
      <c r="B33" s="3" t="s">
        <v>64</v>
      </c>
      <c r="C33" s="7">
        <v>0.0208</v>
      </c>
      <c r="D33" s="7">
        <v>0.0519</v>
      </c>
      <c r="E33" s="7">
        <v>-0.0127</v>
      </c>
      <c r="F33" s="7">
        <v>-0.0127</v>
      </c>
      <c r="G33" s="7">
        <v>0.0168</v>
      </c>
      <c r="H33" s="7">
        <v>0.0588</v>
      </c>
      <c r="I33" s="7">
        <v>0.0862</v>
      </c>
      <c r="J33" s="7">
        <v>0.1119</v>
      </c>
      <c r="K33" s="7">
        <v>0.1351</v>
      </c>
      <c r="L33" s="7">
        <v>0.1566</v>
      </c>
      <c r="M33" s="7">
        <v>0.1777</v>
      </c>
      <c r="N33" s="7">
        <v>0.1991</v>
      </c>
      <c r="O33" s="7">
        <v>0.2191</v>
      </c>
      <c r="P33" s="7">
        <v>0.2361</v>
      </c>
      <c r="Q33" s="7">
        <v>0.2543</v>
      </c>
      <c r="R33" s="1"/>
    </row>
    <row r="34" spans="1:18" ht="25.5">
      <c r="A34" s="18">
        <v>16</v>
      </c>
      <c r="B34" s="3" t="s">
        <v>65</v>
      </c>
      <c r="C34" s="25" t="s">
        <v>73</v>
      </c>
      <c r="D34" s="25" t="s">
        <v>73</v>
      </c>
      <c r="E34" s="25" t="s">
        <v>73</v>
      </c>
      <c r="F34" s="25" t="s">
        <v>73</v>
      </c>
      <c r="G34" s="25" t="s">
        <v>74</v>
      </c>
      <c r="H34" s="25" t="s">
        <v>74</v>
      </c>
      <c r="I34" s="25" t="s">
        <v>74</v>
      </c>
      <c r="J34" s="25" t="s">
        <v>73</v>
      </c>
      <c r="K34" s="25" t="s">
        <v>73</v>
      </c>
      <c r="L34" s="25" t="s">
        <v>73</v>
      </c>
      <c r="M34" s="25" t="s">
        <v>73</v>
      </c>
      <c r="N34" s="25" t="s">
        <v>73</v>
      </c>
      <c r="O34" s="25" t="s">
        <v>73</v>
      </c>
      <c r="P34" s="25" t="s">
        <v>73</v>
      </c>
      <c r="Q34" s="25" t="s">
        <v>73</v>
      </c>
      <c r="R34" s="1"/>
    </row>
    <row r="35" spans="1:18" ht="38.25">
      <c r="A35" s="18">
        <v>17</v>
      </c>
      <c r="B35" s="3" t="s">
        <v>66</v>
      </c>
      <c r="C35" s="24">
        <v>0.0085</v>
      </c>
      <c r="D35" s="24">
        <v>0.0106</v>
      </c>
      <c r="E35" s="24">
        <v>0.0229</v>
      </c>
      <c r="F35" s="24">
        <f>F30</f>
        <v>0.0146</v>
      </c>
      <c r="G35" s="24">
        <v>0.0429</v>
      </c>
      <c r="H35" s="24">
        <v>0.0357</v>
      </c>
      <c r="I35" s="24">
        <v>0.0476</v>
      </c>
      <c r="J35" s="24">
        <v>0.0558</v>
      </c>
      <c r="K35" s="24">
        <v>0.0553</v>
      </c>
      <c r="L35" s="24">
        <v>0.0522</v>
      </c>
      <c r="M35" s="24">
        <v>0.0483</v>
      </c>
      <c r="N35" s="24">
        <v>0.0365</v>
      </c>
      <c r="O35" s="24">
        <v>0.032</v>
      </c>
      <c r="P35" s="24">
        <v>0.0292</v>
      </c>
      <c r="Q35" s="24">
        <v>0.0106</v>
      </c>
      <c r="R35" s="1"/>
    </row>
    <row r="36" spans="1:18" s="11" customFormat="1" ht="25.5">
      <c r="A36" s="17" t="s">
        <v>0</v>
      </c>
      <c r="B36" s="8" t="s">
        <v>1</v>
      </c>
      <c r="C36" s="26" t="s">
        <v>2</v>
      </c>
      <c r="D36" s="26" t="s">
        <v>3</v>
      </c>
      <c r="E36" s="26" t="s">
        <v>4</v>
      </c>
      <c r="F36" s="26" t="s">
        <v>75</v>
      </c>
      <c r="G36" s="26" t="s">
        <v>5</v>
      </c>
      <c r="H36" s="26" t="s">
        <v>6</v>
      </c>
      <c r="I36" s="26" t="s">
        <v>7</v>
      </c>
      <c r="J36" s="26" t="s">
        <v>8</v>
      </c>
      <c r="K36" s="26" t="s">
        <v>9</v>
      </c>
      <c r="L36" s="26" t="s">
        <v>10</v>
      </c>
      <c r="M36" s="26" t="s">
        <v>11</v>
      </c>
      <c r="N36" s="26" t="s">
        <v>12</v>
      </c>
      <c r="O36" s="26" t="s">
        <v>13</v>
      </c>
      <c r="P36" s="26" t="s">
        <v>14</v>
      </c>
      <c r="Q36" s="26" t="s">
        <v>15</v>
      </c>
      <c r="R36" s="10"/>
    </row>
    <row r="37" spans="1:18" ht="25.5">
      <c r="A37" s="18">
        <v>18</v>
      </c>
      <c r="B37" s="3" t="s">
        <v>67</v>
      </c>
      <c r="C37" s="24">
        <v>0.045</v>
      </c>
      <c r="D37" s="24">
        <v>0.1018</v>
      </c>
      <c r="E37" s="24">
        <v>0.1434</v>
      </c>
      <c r="F37" s="28">
        <f>(F26-F27)/F2</f>
        <v>0.22586208097618676</v>
      </c>
      <c r="G37" s="24">
        <v>0.2685</v>
      </c>
      <c r="H37" s="24">
        <v>0.3062</v>
      </c>
      <c r="I37" s="24">
        <v>0.294</v>
      </c>
      <c r="J37" s="24">
        <v>0.248</v>
      </c>
      <c r="K37" s="24">
        <v>0.198</v>
      </c>
      <c r="L37" s="24">
        <v>0.1503</v>
      </c>
      <c r="M37" s="24">
        <v>0.1056</v>
      </c>
      <c r="N37" s="24">
        <v>0.0702</v>
      </c>
      <c r="O37" s="24">
        <v>0.0391</v>
      </c>
      <c r="P37" s="24">
        <v>0.0106</v>
      </c>
      <c r="Q37" s="24">
        <v>0</v>
      </c>
      <c r="R37" s="1"/>
    </row>
    <row r="38" spans="1:18" ht="25.5">
      <c r="A38" s="18">
        <v>19</v>
      </c>
      <c r="B38" s="3" t="s">
        <v>72</v>
      </c>
      <c r="C38" s="7">
        <v>37783227.81</v>
      </c>
      <c r="D38" s="7">
        <v>41222493.46</v>
      </c>
      <c r="E38" s="7">
        <v>46752710</v>
      </c>
      <c r="F38" s="7">
        <f>SUM(F6,F19)</f>
        <v>45254445.6</v>
      </c>
      <c r="G38" s="7">
        <f>SUM(G6,G19)</f>
        <v>46487689.35</v>
      </c>
      <c r="H38" s="7">
        <f aca="true" t="shared" si="5" ref="H38:Q38">SUM(H6,H19)</f>
        <v>45994232.74</v>
      </c>
      <c r="I38" s="7">
        <f t="shared" si="5"/>
        <v>46746076.150000006</v>
      </c>
      <c r="J38" s="7">
        <f t="shared" si="5"/>
        <v>47117593.029999994</v>
      </c>
      <c r="K38" s="7">
        <f t="shared" si="5"/>
        <v>47427636.260000005</v>
      </c>
      <c r="L38" s="7">
        <f t="shared" si="5"/>
        <v>47782931.08</v>
      </c>
      <c r="M38" s="7">
        <f t="shared" si="5"/>
        <v>48128423.89</v>
      </c>
      <c r="N38" s="7">
        <f t="shared" si="5"/>
        <v>48444720.730000004</v>
      </c>
      <c r="O38" s="7">
        <f t="shared" si="5"/>
        <v>48805469.21</v>
      </c>
      <c r="P38" s="7">
        <f t="shared" si="5"/>
        <v>49178357.11000001</v>
      </c>
      <c r="Q38" s="7">
        <f t="shared" si="5"/>
        <v>49579083.910000004</v>
      </c>
      <c r="R38" s="1"/>
    </row>
    <row r="39" spans="1:18" ht="14.25">
      <c r="A39" s="18">
        <v>20</v>
      </c>
      <c r="B39" s="3" t="s">
        <v>68</v>
      </c>
      <c r="C39" s="7">
        <v>39534948.09</v>
      </c>
      <c r="D39" s="7">
        <v>49068502.25</v>
      </c>
      <c r="E39" s="7">
        <v>58711273</v>
      </c>
      <c r="F39" s="7">
        <f>SUM(F38,F22)</f>
        <v>56045026.5</v>
      </c>
      <c r="G39" s="7">
        <f>SUM(G22,G38)</f>
        <v>56457608.75</v>
      </c>
      <c r="H39" s="7">
        <f aca="true" t="shared" si="6" ref="H39:Q39">SUM(H22,H38)</f>
        <v>49364232.74</v>
      </c>
      <c r="I39" s="7">
        <f t="shared" si="6"/>
        <v>51155463.07000001</v>
      </c>
      <c r="J39" s="7">
        <f t="shared" si="6"/>
        <v>51151045.36999999</v>
      </c>
      <c r="K39" s="7">
        <f t="shared" si="6"/>
        <v>52972353.24000001</v>
      </c>
      <c r="L39" s="7">
        <f t="shared" si="6"/>
        <v>54786975.87</v>
      </c>
      <c r="M39" s="7">
        <f t="shared" si="6"/>
        <v>56294067.46</v>
      </c>
      <c r="N39" s="7">
        <f t="shared" si="6"/>
        <v>59117527.35</v>
      </c>
      <c r="O39" s="7">
        <f t="shared" si="6"/>
        <v>61482073.99</v>
      </c>
      <c r="P39" s="7">
        <f t="shared" si="6"/>
        <v>63052757.52000001</v>
      </c>
      <c r="Q39" s="7">
        <f t="shared" si="6"/>
        <v>65481014.34</v>
      </c>
      <c r="R39" s="1"/>
    </row>
    <row r="40" spans="1:18" s="16" customFormat="1" ht="23.25" customHeight="1">
      <c r="A40" s="19">
        <v>21</v>
      </c>
      <c r="B40" s="22" t="s">
        <v>69</v>
      </c>
      <c r="C40" s="20">
        <v>-897736.62</v>
      </c>
      <c r="D40" s="20">
        <v>-2672274.58</v>
      </c>
      <c r="E40" s="20">
        <v>-8393785</v>
      </c>
      <c r="F40" s="20">
        <f>SUM(F2,-F39)</f>
        <v>-6197106.25</v>
      </c>
      <c r="G40" s="20">
        <f>SUM(G2,-G39)</f>
        <v>-4672973.289999999</v>
      </c>
      <c r="H40" s="20">
        <f aca="true" t="shared" si="7" ref="H40:Q40">SUM(H2,-H39)</f>
        <v>522104.549999997</v>
      </c>
      <c r="I40" s="20">
        <f t="shared" si="7"/>
        <v>376448.92999999225</v>
      </c>
      <c r="J40" s="20">
        <f t="shared" si="7"/>
        <v>1653578.6300000101</v>
      </c>
      <c r="K40" s="20">
        <f t="shared" si="7"/>
        <v>1627627.7599999905</v>
      </c>
      <c r="L40" s="20">
        <f t="shared" si="7"/>
        <v>1669405.1300000027</v>
      </c>
      <c r="M40" s="20">
        <f t="shared" si="7"/>
        <v>2101366.289999999</v>
      </c>
      <c r="N40" s="20">
        <f t="shared" si="7"/>
        <v>1886044</v>
      </c>
      <c r="O40" s="20">
        <f t="shared" si="7"/>
        <v>1805076</v>
      </c>
      <c r="P40" s="20">
        <f t="shared" si="7"/>
        <v>1786820.9999999925</v>
      </c>
      <c r="Q40" s="20">
        <f t="shared" si="7"/>
        <v>990015.6599999964</v>
      </c>
      <c r="R40" s="15"/>
    </row>
    <row r="41" spans="1:18" s="16" customFormat="1" ht="14.25">
      <c r="A41" s="19">
        <v>22</v>
      </c>
      <c r="B41" s="22" t="s">
        <v>70</v>
      </c>
      <c r="C41" s="20">
        <v>3865186.17</v>
      </c>
      <c r="D41" s="20">
        <v>6159983.32</v>
      </c>
      <c r="E41" s="20">
        <v>5863226</v>
      </c>
      <c r="F41" s="20">
        <f>SUM(F13,F24)</f>
        <v>10049543.19</v>
      </c>
      <c r="G41" s="20">
        <f>SUM(G13,G24)</f>
        <v>5243965.29</v>
      </c>
      <c r="H41" s="20">
        <f aca="true" t="shared" si="8" ref="H41:Q41">SUM(H13,H24)</f>
        <v>2287086.71</v>
      </c>
      <c r="I41" s="20">
        <f t="shared" si="8"/>
        <v>3030091.26</v>
      </c>
      <c r="J41" s="20">
        <f t="shared" si="8"/>
        <v>1931808.19</v>
      </c>
      <c r="K41" s="20">
        <f t="shared" si="8"/>
        <v>1528954.82</v>
      </c>
      <c r="L41" s="20">
        <f t="shared" si="8"/>
        <v>871812.58</v>
      </c>
      <c r="M41" s="20">
        <f t="shared" si="8"/>
        <v>219925.71</v>
      </c>
      <c r="N41" s="20">
        <f t="shared" si="8"/>
        <v>0</v>
      </c>
      <c r="O41" s="20">
        <f t="shared" si="8"/>
        <v>0</v>
      </c>
      <c r="P41" s="20">
        <f t="shared" si="8"/>
        <v>0</v>
      </c>
      <c r="Q41" s="20">
        <f t="shared" si="8"/>
        <v>0</v>
      </c>
      <c r="R41" s="15"/>
    </row>
    <row r="42" spans="1:18" s="16" customFormat="1" ht="14.25">
      <c r="A42" s="19">
        <v>23</v>
      </c>
      <c r="B42" s="13" t="s">
        <v>71</v>
      </c>
      <c r="C42" s="20">
        <v>243838.39</v>
      </c>
      <c r="D42" s="20">
        <v>368215.55</v>
      </c>
      <c r="E42" s="20">
        <v>395832</v>
      </c>
      <c r="F42" s="20">
        <v>395832</v>
      </c>
      <c r="G42" s="20">
        <v>570992</v>
      </c>
      <c r="H42" s="20">
        <v>829100</v>
      </c>
      <c r="I42" s="20">
        <v>1474732</v>
      </c>
      <c r="J42" s="20">
        <v>2556432</v>
      </c>
      <c r="K42" s="20">
        <v>2284770</v>
      </c>
      <c r="L42" s="20">
        <v>2321292</v>
      </c>
      <c r="M42" s="20">
        <v>2321292</v>
      </c>
      <c r="N42" s="20">
        <v>1886044</v>
      </c>
      <c r="O42" s="20">
        <v>1805076</v>
      </c>
      <c r="P42" s="20">
        <v>1786821</v>
      </c>
      <c r="Q42" s="20">
        <v>687855</v>
      </c>
      <c r="R42" s="15"/>
    </row>
    <row r="43" ht="14.25">
      <c r="F43" s="20"/>
    </row>
  </sheetData>
  <sheetProtection/>
  <printOptions/>
  <pageMargins left="0.31496062992125984" right="0.5905511811023623" top="0.7480314960629921" bottom="0.7480314960629921" header="0.31496062992125984" footer="0.31496062992125984"/>
  <pageSetup horizontalDpi="600" verticalDpi="600" orientation="landscape" paperSize="9" scale="58" r:id="rId1"/>
  <headerFooter alignWithMargins="0">
    <oddHeader>&amp;R&amp;10Załącznik Nr 1
do Uchwały Nr  IX/71/2011
Rady Powiatu w Choszcznie
z dnia 27 września 2011 r.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w Choszcznie</cp:lastModifiedBy>
  <cp:lastPrinted>2011-09-28T10:08:39Z</cp:lastPrinted>
  <dcterms:created xsi:type="dcterms:W3CDTF">2011-04-11T13:05:38Z</dcterms:created>
  <dcterms:modified xsi:type="dcterms:W3CDTF">2011-09-28T10:09:10Z</dcterms:modified>
  <cp:category/>
  <cp:version/>
  <cp:contentType/>
  <cp:contentStatus/>
</cp:coreProperties>
</file>